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 name="Hoja2" sheetId="2" r:id="rId2"/>
    <sheet name="Hoja3" sheetId="3" r:id="rId3"/>
  </sheets>
  <definedNames>
    <definedName name="_xlnm._FilterDatabase" localSheetId="0" hidden="1">'Hoja1'!$B$18:$L$369</definedName>
    <definedName name="_Hlk11398693" localSheetId="0">'Hoja1'!$C$312</definedName>
  </definedNames>
  <calcPr fullCalcOnLoad="1"/>
</workbook>
</file>

<file path=xl/sharedStrings.xml><?xml version="1.0" encoding="utf-8"?>
<sst xmlns="http://schemas.openxmlformats.org/spreadsheetml/2006/main" count="2845" uniqueCount="788">
  <si>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</si>
  <si>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</si>
  <si>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</si>
  <si>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</si>
  <si>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</si>
  <si>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</si>
  <si>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</si>
  <si>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</si>
  <si>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</si>
  <si>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</si>
  <si>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</si>
  <si>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</si>
  <si>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</si>
  <si>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</si>
  <si>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</si>
  <si>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</si>
  <si>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</si>
  <si>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</si>
  <si>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</si>
  <si>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</si>
  <si>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</si>
  <si>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</si>
  <si>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</si>
  <si>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</si>
  <si>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</si>
  <si>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</si>
  <si>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</si>
  <si>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</si>
  <si>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</si>
  <si>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Carrera 51 Nº 51-55</t>
  </si>
  <si>
    <t>373 76 76</t>
  </si>
  <si>
    <t>www.itagui.gov.co</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</si>
  <si>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</si>
  <si>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</si>
  <si>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</si>
  <si>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Municipio de Itagüí</t>
  </si>
  <si>
    <t>NO</t>
  </si>
  <si>
    <t>N.A</t>
  </si>
  <si>
    <t xml:space="preserve">Jorge Alberto Garces Vasquez
Secretario del Deporte y Recreación
jorge.garces@itagui.gov.co                             Telefono: 374 81 86 ext. 101
</t>
  </si>
  <si>
    <t xml:space="preserve">30 DIAS </t>
  </si>
  <si>
    <t>Recursos Propios</t>
  </si>
  <si>
    <t>10 MESES</t>
  </si>
  <si>
    <t>Recursos Propios
SGP Deporte SGP Libre Inversiòn Ley de Telefonìa Movil</t>
  </si>
  <si>
    <t>9 meses</t>
  </si>
  <si>
    <t xml:space="preserve">Recursos Propios
SGP Deporte SGP Libre Inversiòn Ley del Cigarrillo </t>
  </si>
  <si>
    <t>Prestación de servicios profesionales de Capacitación e investigación en deporte, recreación, usos del tiempo libre y estilos de vida saludables</t>
  </si>
  <si>
    <t>49161500                                    49201500                                       53102700</t>
  </si>
  <si>
    <t>6 meses</t>
  </si>
  <si>
    <t>Subasta Inversa</t>
  </si>
  <si>
    <t>Suministro de insumos para tratamiento del agua de la zona de chorros del Acuaparque Ditaires</t>
  </si>
  <si>
    <t>Abril</t>
  </si>
  <si>
    <t>Mínima cuantía</t>
  </si>
  <si>
    <t>Febrero</t>
  </si>
  <si>
    <t>Contratación Directa -Decreto 092 de 2017-</t>
  </si>
  <si>
    <t xml:space="preserve">EJECUTAR LOS PROGRAMAS Y PROYECTOS DE ACUERDO A LAS POLITICAS PÚBLICAS DEL DEPORTE, ENMARCADOS EN EL MODELO DE GESTION DEPORTIVO Y RECREATIVO DEL MUNICIPIO DE ITAGÜÍ 
</t>
  </si>
  <si>
    <t>Proceso competitivo -Decreto 092 de 2017-</t>
  </si>
  <si>
    <t>Marzo</t>
  </si>
  <si>
    <t>7 meses</t>
  </si>
  <si>
    <t>82141500
82101800
80141602
80161507</t>
  </si>
  <si>
    <t>Prestaciones de servicios profesionales en las áreas de comunicación, publicidad, diseño, audiovisuales y relaciones publicas a fin de apoyar la gestión de la oficina asesora de comunicaciones del municipio de itagüí.</t>
  </si>
  <si>
    <t>80141607
80141902</t>
  </si>
  <si>
    <t>Prestación de servicios de apoyo a la gestión para la realización de actividades logísticas y asistenciales programadas por la oficina asesora de comunicaciones del municipio de itagüí</t>
  </si>
  <si>
    <t>Prestación de servicios para el posicionamiento de la imagen institucional con el equipo profesional Leones Fútbol Club del Municipio de Itagüí</t>
  </si>
  <si>
    <t>11 meses</t>
  </si>
  <si>
    <t>Contratación directa</t>
  </si>
  <si>
    <t>Recursos propios</t>
  </si>
  <si>
    <t>N/A</t>
  </si>
  <si>
    <t>Verónica Londoño Vélez
Jefe Oficina Asesora de Comunicaciones
veronica.londono@itagui.gov.co
Telefono: 373 76 76 ext. 1239</t>
  </si>
  <si>
    <t xml:space="preserve">Primer trimestre </t>
  </si>
  <si>
    <t>ARRENDAMIENTO DOS BIENES INMUEBLES PARA REUBICAR TEMPORALMENTE LA SECRETARÍA DE EDUCACIÓN Y CULTURA DEL MUNICIPIO DE ITAG 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</si>
  <si>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PRIMER TRIMESTRE</t>
  </si>
  <si>
    <t>DIRECTA</t>
  </si>
  <si>
    <t xml:space="preserve"> Lady Maria Giraldo
Profesional Universitario                                                                                  CEL: 3165859975 , CORREO:lamagior@hotmail.es</t>
  </si>
  <si>
    <t xml:space="preserve"> PRESTACION DE SERVICIOS DE APOYO A LA GESTION PARA REALIZAR EL SEGUIMIENTO AL SISTEMA DE MATRICULA SIMAT, DURANTE EL AÑO 2019</t>
  </si>
  <si>
    <t>ONCE (11) MESES</t>
  </si>
  <si>
    <t>Héctor Dario Bedoya Gaviria
Subecretario de Cobertura
cel 3165269972, hbedoyaster@gmail.com</t>
  </si>
  <si>
    <t>83121703                                                 86121504</t>
  </si>
  <si>
    <t>Alexis Molina Jaramillo
Subsecretario Calidad Educativa
clr. 3158068911.  subsecretariace@gmail.com</t>
  </si>
  <si>
    <t xml:space="preserve">86131901
86131902 
</t>
  </si>
  <si>
    <t>S.G.P</t>
  </si>
  <si>
    <t>Jairo Madrid Gil
Director de Núcleo
cel: 3104356832, madridgiljairo@gmail.com</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</si>
  <si>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</si>
  <si>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Rogelio de Jesús Bedoya Afudelo
Profesional Universitario
cel: 3177067741, rogeliojba@gmail.com</t>
  </si>
  <si>
    <t xml:space="preserve">CONTRATO INTERADMINISTRATIVO PARA PRESTAR SERVICIOS DE CONECTIVIDAD, INTERNET, SEGURIDAD INFORMÁTICA Y SOPORTE TÉCNICO (EQUIPOS ACCESS POINT, SWITCH, FIREWALL) PARA LAS INSTITUCIONES EDUCATIVAS OFICIALES DEL MUNICIPIO DE ITAGÜÍ.
</t>
  </si>
  <si>
    <t>Rafaerl Angel Marin Botero
Profesional Universitario
cel: 3122196935,ramarin364@hotmail.com</t>
  </si>
  <si>
    <t xml:space="preserve"> 86141500
 86101710
86111702                                               86121504 </t>
  </si>
  <si>
    <t>“PRESTACIÓN DE SERVICIOS PROFESIONALES PARA EL FORTALECIMIENTO DE LOS PROGRAMAS DE HABILIDADES PEDAGÓGICAS, BILINGÜISMO, METODOLOGÍA INTEGRAL DE FORMACIÓN, FERIA DE LA CIENCIA, REDES PEDAGÓGICAS, ROBÓTICA, CONVIVENCIA ESCOLAR Y PROYECTO DE VIDA EN LAS INSTITUCIONES EDUCATIVAS OFICIALES DEL MUNICIPIO DE ITAGÜÍ.”</t>
  </si>
  <si>
    <t xml:space="preserve">55101509                                                82101504 </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</si>
  <si>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</si>
  <si>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Bibiana Astrid Urrea Correa
Profesional Universitario
cel: 3015822570,bibianaurrea@gmail.comcom</t>
  </si>
  <si>
    <t>Rogelio de Jesus Bedoya Agudelo
Profesional Universitario
cel: 3177067741,rogeliojba@gmail.com</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</si>
  <si>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</si>
  <si>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Adriana Maria Mesa Gonzakez
Profesional Universitario
cel: 3184014107,adrymg@hotmail.es</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</si>
  <si>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</si>
  <si>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JUDITH MARIA ZAPATA
Profesional Universitario
cel: 3103852906,jzapata2@hotmail.com</t>
  </si>
  <si>
    <t xml:space="preserve"> 86111603 
 86121500
 86101710
</t>
  </si>
  <si>
    <t>CONTRATO INTERADMINISTRATIVO PARA IMPLEMENTAR ESTRATEGIAS QUE CONTRIBUYAN A FORTALECER LA PRÁCTICA DOCENTE, PARA QUE LOS PROCESOS DE ENSEÑANZA-APRENDIZAJE SE HAGAN DE MANERA SIGNIFICATIVA Y ASÍ MEJORAR LAS COMPETENCIAS EN LAS ÁREAS DE LENGUAJE Y MATEMÁTICAS EN LOS ESTUDIANTES DE PREESCOLAR Y BÁSICA PRIMARIA EN LAS INSTITUCIONES EDUCATIVAS OFICIALES DEL MUNICIPIO DE ITAGÜÍ.</t>
  </si>
  <si>
    <t>PRESTACIÓN DE SERVICIOS PROFESIONALES PARA EL FORTALECIMIENTO DE LAS AULAS CON MODELOS EDUCATIVOS FLEXIBLES EN LAS INSTITUCIONES EDUCATIVAS OFICIALES DEL MUNICIPIO DE ITAGÜÍ.</t>
  </si>
  <si>
    <t>CINCO (5) MESES</t>
  </si>
  <si>
    <t xml:space="preserve"> 90131500                                                90101601                                                                                                                                         90151802                                               86141500                                               86101710</t>
  </si>
  <si>
    <t>Blanca Liria Ortiz Vasco
Subsecretaría de Recursos Educativos
cel. 3137105016, blancaliriamortizv@hotmail.com, blancoortizvasco24@gmail.com</t>
  </si>
  <si>
    <t>PRESTACION DE SERVICIOS DE APOYO A LA GESTION PARA REALIZAR ACTIVIDADES ADMINISTRATIVAS, Y ASISTENCIALES EN LAS 24 INSTITUCIONES EDUCATIVAS OFICIALES DEL MUNICIPIO DE ITAGUI</t>
  </si>
  <si>
    <t>CINCO (05) MESES</t>
  </si>
  <si>
    <t xml:space="preserve">Luz Jenny Villada Restrepo
Subsecretaría de Recursos Educativos
cel.3148907901, lvilladarestrepo@gmail.com </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</si>
  <si>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</si>
  <si>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ONCE  (11) MESES Y (24) DÍAS</t>
  </si>
  <si>
    <t>Jose Hernan Garzón Hoyos
Profesional Universitario
cel: 3207913657,hernan_707@hotmail.comc</t>
  </si>
  <si>
    <t>81161501                                                                                                                                                                                                                                                                                                                                       86141703</t>
  </si>
  <si>
    <t>PRESTACIÓN DE SERVICIOS PROFESIONALES PARA FORTALECER LOS DIVERSOS MODELOS Y ENFOQUES PEDAGÓGICOS QUE ACTUALMENTE ESTÁN IMPLEMENTADOS EN LAS INSTITUCIONES EDUCATIVAS OFICIALES DE ITAGÜÍ, MEDIANTE LA IMPLEMENTACIÓN DE ESTRATEGIAS Y PROCESOS DE APOYO A LA GESTIÓN DE LA INNOVACIÓN EDUCATIVA CON USO DE TECNOLOGÍAS DIGITALES, EN LAS 24 INSTITUCIONES EDUCATIVAS OFICIALES DEL MUNICIPIO DE ITAGÜÍ.</t>
  </si>
  <si>
    <t xml:space="preserve">OCHO  (8) MESES </t>
  </si>
  <si>
    <t>TREINTA (30) DÍAS CALENDARIO</t>
  </si>
  <si>
    <t>SELECCIÓN OBJETIVA MINIMA CUANTIA</t>
  </si>
  <si>
    <t>Luís Hernando Gómez Piedrhita
Profesional Universitario
cel:3136217315, luis.hgomez@yahoo.es</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</si>
  <si>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</si>
  <si>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“APOYAR EL PROGRAMA “JUEVES DEL ARTE Y LA CULTURA” COMO ESPACIOS ALTERNATIVOS PARA LA RECREACIÓN Y LA FORMACIÓN DE PÚBLICOS, A REALIZARSE EN EL MUNICIPIO DE ITAGÜÍ”</t>
  </si>
  <si>
    <t xml:space="preserve"> S.G.P</t>
  </si>
  <si>
    <t>“PRESTACIÓN DE SERVICIOS PARA LA EJECUCIÓN DE TRABAJO ARTÍSTICO A FIN DE CREAR Y ELABORAR UNA OBRA DE ARTE (ESCULTURA) EN LOS PARQUES OBRERO - BRASIL DEL MUNICIPIO DE ITAGÜÍ”.</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</si>
  <si>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</si>
  <si>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</si>
  <si>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</si>
  <si>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t>PRESTACIÓN DE SERVICIOS PROFESIONALES, PARA REALIZAR CAPACITACIÓN EN ECONOMÍA SOLIDARIA Y COOPERATIVISMO A LOS BENEFICIARIOS DEL PROGRAMA DE BECAS PARA EL DESARROLLO HUMANO Y LA EDUCACIÓN SUPERIOR DE LA SECRETARÍA DE EDUCACIÓN Y CULTURA DEL MUNICIPIO DE ITAGÜÍ.</t>
  </si>
  <si>
    <t>UN (1) MES</t>
  </si>
  <si>
    <t xml:space="preserve"> NANCY ESTELLA RÚA OSPINA                               
Líder de programa Educación Superior                                                                                                                CEL: 3216073518 , CORREO:nancyrua22@hotmail.com</t>
  </si>
  <si>
    <t xml:space="preserve"> 93141514                                                                                                          93141710</t>
  </si>
  <si>
    <t>IMPULSAR PROGRAMAS Y ACTIVIDADES ARTÍSTICO-CULTURALES DE INTERÉS PÚBLICO DE ACUERDO CON EL PLAN DE DESARROLLO 2016 – 2019 “ITAGÜÍ AVANZA CON EQUIDAD PARA TODOS” A TRAVÉS DE LA EJECUCIÓN DE ACCIONES ESTRATÉGICAS DE LA SECRETARÍA DE EDUCACIÓN Y CULTURA PARA PROMOVER DERECHOS CULTURALES</t>
  </si>
  <si>
    <t xml:space="preserve">PROCESO COMPETITIVO CONTRATACIÓN CON ESAL. DECRETO 092 DEL 23 DE ENERO DE 2017 </t>
  </si>
  <si>
    <t>93141702                                                86101710</t>
  </si>
  <si>
    <t>PRESTACIÓN DE SERVICIOS PROFESIONALES PARA EL DESARROLLO DE ACTIVIDADES RELACIONADAS CON LA GESTIÓN ADMINISTRATIVA DE LA ENTIDAD A PARTIR DEL FORTALECIMIENTO DE LA CULTURA DEL EMPRENDIMIENTO, LA RED DE BIBLIOTECAS ESCOLARES DEL MUNICIPIO DE ITAGÜÍ Y LOS SERVICIOS BIBLIOTECARIOS BRINDADOS A LA COMUNIDAD.</t>
  </si>
  <si>
    <t xml:space="preserve">SIETE (7)MESES </t>
  </si>
  <si>
    <t>CONTRATACIÓN DIRECTA</t>
  </si>
  <si>
    <t>DESARROLLAR PROCESOS CULTURALES ENCAMINADOS A LA FORMACIÓN DE PÚBLICO, LA PROYECCIÓN Y LA CONVIVENCIA PACÍFICA MEDIANTE LAS ARTES ESCÉNICAS QUE CONTRIBUYAN A LA INTEGRACIÓN DE LA COMUNIDAD ITAGUISEÑA</t>
  </si>
  <si>
    <t>PRESTACION DE SERVICIOS DE APOYO A LA GESTION PARA LA REALIZACION DE PRESENTACIONES ARTISTICAS Y CULTURALES EN LA CELEBRACION Y CONMEMORACION DEL DIA 20 DE JULIO</t>
  </si>
  <si>
    <t>QUINCE (15) DÍAS</t>
  </si>
  <si>
    <t>PRESTACIÓN DE SERVICIOS DE APOYO A LA GESTIÓN PARA REALIZAR PRESENTACIONES ARTÍSTICAS, CULTURALES Y LÚDICAS EN DESARROLLO DE LAS FIESTAS DE LA INDUSTRIA, EL COMERCIO Y LA CULTURA DEL MUNICIPIO DE ITAGÜÍ EN EL AÑO 2019.</t>
  </si>
  <si>
    <t xml:space="preserve">PRESTACIÓN DE SERVICIOS DE APOYO A LA GESTIÓN PARA LA ORGANIZACIÓN, PRODUCCIÓN, MONTAJE Y DESMONTAJE DEL ESCENARIO INAUGURAL DE LAS  FIESTAS DE LA INDUSTRIA, EL COMERCIO Y LA CULTURA DEL MUNICIPIO DE ITAGÜÍ Y  LOS SERVICIOS OPERATIVOS Y LOGÍSTICOS PARA EL CONCIERTO DE MÚSICA GÓSPEL A EFECTUARSE EN AGOSTO DE 2019. </t>
  </si>
  <si>
    <t>DIEZ (10) DÍAS</t>
  </si>
  <si>
    <t>PRESTACION DE SERVICIOS DE APOYO A LA GESTION PARA EJECUTAR PRESENTACIONES ARTISTICO-CULTURALES Y LUDICAS EN EL MARCO DE LA CELEBRACION DEL DIA MUNDIAL DE LA PEREZA DEL MUNICIPIO DE ITAGUI EN AGOSTO DE 2019.</t>
  </si>
  <si>
    <t>PRIMER SEMESTRE</t>
  </si>
  <si>
    <t>CUARTO TRIMESTRE</t>
  </si>
  <si>
    <t>ADQUISICIÓN DE INSTRUMENTOS E IMPLEMENTOS MUSICALES PARA LA ESCUELA DE MÚSICA ITAGÜÍ</t>
  </si>
  <si>
    <t>COMPRAVENTA</t>
  </si>
  <si>
    <t xml:space="preserve">82131502
82131602
</t>
  </si>
  <si>
    <t>PRESTACIÓN DE SERVICIOS DE APOYO A LA GESTIÓN PARA LA LOGÍSTICA, ORGANIZACIÓN Y PRODUCCIÓN DEL SEGUNDO FESTIVAL INTERNACIONAL DE CINE CIUDAD ITAGUÍ</t>
  </si>
  <si>
    <t>PRESTACIÓN DE SERVICIOS PROFESIONALES PARA EL DESARROLLO DE ACTIVIDADES RELACIONADAS CON LA IDENTIFICACIÓN, VALORACIÓN, PROTECCIÓN Y CONSERVACIÓN DEL PATRIMONIO ARQUEOLÓGICO DEL MUNICIPIO DE  ITAGUI</t>
  </si>
  <si>
    <t>SEGUNDO TRIMESTRE</t>
  </si>
  <si>
    <t>TRES (3) MESES</t>
  </si>
  <si>
    <t>APOYAR Y CONSTRUIR PROCESOS EN LA CONFORMACIÓN, CREACIÓN, DESARROLLO Y ADMINISTRACIÓN DE MUSEOS, A LA PAR QUE SE DESARROLLEN PROCESOS Y ACTIVIDADES ENCAMINADAS A LA PRESERVACIÓN Y PROMOCIÓN DEL PATRIMONIO TANGIBLE E INTANGIBLE</t>
  </si>
  <si>
    <t>DESARROLLAR PROCESOS ENCAMINADOS A SERVICIOS DE FORMACIÓN ARTÍSTICA, CULTURAL, EMPRENDIMIENTO Y PEDAGOGÍA EN LAS ÁREAS ARTÍSTICO CULTURALES</t>
  </si>
  <si>
    <t>PRESTACION DE SERVICIOS PARA EL USO DE LA PLATAFORMA INFORMATICA PARA EL ALMACENAMIENTO, SIMPLIFICACION, SISTEMATIZACION Y ADMINISTRACION DE LA INFORMACION DE LAS I.E. OFICIALES DEL MUNICIPIO DE ITAGUI</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</si>
  <si>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</si>
  <si>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93141707
93141708</t>
  </si>
  <si>
    <t>Recursos Propias
S.G.P</t>
  </si>
  <si>
    <t>Recurso Propio</t>
  </si>
  <si>
    <t>Cofinanciado</t>
  </si>
  <si>
    <t>Estampilla Procultura
Recurso Propio</t>
  </si>
  <si>
    <t>S.G.P
Recurso Propio</t>
  </si>
  <si>
    <t>Recursos Propios
S.G.P</t>
  </si>
  <si>
    <t>SUMINISTRO DE  REFRIGERIOS PARA EL COMITÉ PERMANENTE DE ESTRATIFICACIÓN, SUBDIRECCIÓN DE INFORMACIÓN Y CARACTERIZACIÓN</t>
  </si>
  <si>
    <t>Enero</t>
  </si>
  <si>
    <t>Mínima Cuantía</t>
  </si>
  <si>
    <t xml:space="preserve"> Destinación Especifica</t>
  </si>
  <si>
    <t xml:space="preserve">COMPRA DE PAPELERÍA E INSUMOS PARA ESTRATIFICACIÓN  </t>
  </si>
  <si>
    <t>Primer Trimestre</t>
  </si>
  <si>
    <t>45 DÍAS</t>
  </si>
  <si>
    <t xml:space="preserve">Destinación Especifica  </t>
  </si>
  <si>
    <t xml:space="preserve">SERVICIO DE MANTENIMIENTO  DE  LA IMPRESORA SAMSUNG  DE ALTO VOLUMEN DE ESTRATIFICACIÓN.                                                                                                                                                                                                                           </t>
  </si>
  <si>
    <t xml:space="preserve">Febrero </t>
  </si>
  <si>
    <t>11 Meses</t>
  </si>
  <si>
    <t>Destinación Especifica</t>
  </si>
  <si>
    <t xml:space="preserve">COMPRA DE IMPRESORA A COLOR MULTIFUNCIONAL DE BAJO VOLUMEN PARA ESTRATIFICACIÓN  </t>
  </si>
  <si>
    <t>2 MESES</t>
  </si>
  <si>
    <t>43211507                                                                   43231500</t>
  </si>
  <si>
    <t xml:space="preserve">SERVICIO DE MANTENIMIENTO DE COMPUTADOR LENOVO Y LICENCIAS ARCGIS </t>
  </si>
  <si>
    <t>1 MES</t>
  </si>
  <si>
    <t>IMPRESOS Y LITOGRAFÍA PARA EL SISBÉN</t>
  </si>
  <si>
    <t>3 MESES</t>
  </si>
  <si>
    <t xml:space="preserve">Recursos Propios </t>
  </si>
  <si>
    <t>MANTENIMIENTO TURNERO, (ROLLOS DE PAPEL), MANTENIMIENTO IMPRESORA DEL SISBÉN Y RECARGA DE TONNER (4)</t>
  </si>
  <si>
    <t>Segundo Trimestre</t>
  </si>
  <si>
    <t xml:space="preserve">Contratación  Directa </t>
  </si>
  <si>
    <t>PRESTACIÓN DE SERVICIOS PROFESIONALES DE ASESORÍA, ACOMPAÑAMIENTO Y  ACTUALIZACIÓN PLAN ANTICORRUPCIÓN.</t>
  </si>
  <si>
    <t xml:space="preserve">Enero </t>
  </si>
  <si>
    <t>PRESTACION DE SERVICIOS PROFESIONALES PARA REALIZAR LA AUDITORIA DE SEGUIMIENTO AL SISTEMA DE GESTION DE CALIDAD BAJO LAS NORMAS NTCGP:1000:2009 Y LA ISO 9001:2015, EN EL MUNICIPIO DE ITAGUI</t>
  </si>
  <si>
    <t>1 mes</t>
  </si>
  <si>
    <t>Contratacion Directa</t>
  </si>
  <si>
    <t>PRESTACIÓN DE SERVICIOS PROFESIONALES  PARA LA IMPLEMENTACIÓN DEL ORDENAMIENTO TERRITORIAL</t>
  </si>
  <si>
    <t>53103101                                                 53111501</t>
  </si>
  <si>
    <t>ADQUISICIÓN  CHALECOS, GORRAS INSTITUCIONALES Y BOTAS PARA VISITAS DE CAMPO DEL ÁREA CORREGIMENTAL</t>
  </si>
  <si>
    <t>6 MESES</t>
  </si>
  <si>
    <t>80101508                   77101604                          93141503</t>
  </si>
  <si>
    <t>6 Meses</t>
  </si>
  <si>
    <t>PRESTACIÓN DE SERVICIOS PARA LA ATENCIÓN, ALIMENTACIÓN Y ALOJAMIENTO DE ANIMALES DE COMPAÑÍA Y SEMOVIENTES APREHENDIDOS POR LA AUTORIDAD COMPETENTE QUE SE ENCUENTREN EN SITUACIÓN DE VULNERABILIDAD</t>
  </si>
  <si>
    <t>CARLOS ANDRÉS MIELES TAMAYO
Secretario de Medio Ambiente
Tel 3731960
Correo: carlos.mieles@itagui.gov.co</t>
  </si>
  <si>
    <t>70161500                           
70161600                         
70161700                        
70161703</t>
  </si>
  <si>
    <t>10,5 MESES</t>
  </si>
  <si>
    <t>PRESTACIÓN DE SERVICIOS DE APOYO A LA GESTIÓN COMO TÉCNICO GUARDABOSQUES PARA LA VIGILANCIA Y CONTROL PERIÓDICO DE LAS ÁREAS DE RESERVA EN EL MUNICIPIO DE ITAGÜÍ (3)</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</si>
  <si>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</si>
  <si>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</si>
  <si>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5 MESES</t>
  </si>
  <si>
    <t>SELECCIÓN ABREVIADA MENOR CUANTÍA</t>
  </si>
  <si>
    <t>PRESTACIÓN DE SERVICIOS PARA FORTALECER PROCESOS DE EDUCACIÓN AMBIENTAL PARA CAMBIO CLIMÁTICO Y GESTIÓN DEL RIESGO</t>
  </si>
  <si>
    <t>APOYO LOGÍSTICO PARA LA CONMEMORACIÓN DE ALGUNAS FECHAS DEL CALENDARIO AMBIENTAL</t>
  </si>
  <si>
    <t>REALIZACIÓN DE CAMPAÑA DE EDUCACIÓN EN TORNO AL MANEJO ADECUADO DE LOS RESIDUOS SÓLIDOS</t>
  </si>
  <si>
    <t>FORMULACIÓN DEL PLAN DE ADAPTACIÓN AL CAMBIO CLIMÁTICO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</si>
  <si>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</si>
  <si>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FORMULACIÓN DEL PLAN DE GESTIÓN INTEGRAL DE RESIDUOS EN LA ZONA RURAL</t>
  </si>
  <si>
    <t>8 MESES</t>
  </si>
  <si>
    <t>SGP</t>
  </si>
  <si>
    <t>FORMULACIÓN DEL PROGRAMA DE APROVECHAMIENTO DE RESIDUOS SÓLIDOS</t>
  </si>
  <si>
    <t>COMPRA DE PREDIOS PARA LA PROTECCIÓN DE FUENTES HÍDRICAS</t>
  </si>
  <si>
    <t>IMPLEMENTACIÓN DEL ESQUEMA DE PAGO POR SERVICIOS AMBIENTALES EN EL MUNICIPIO DE ITAGÜÍ</t>
  </si>
  <si>
    <t>ADQUISICIÓN DE PAQUETE DE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</si>
  <si>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</si>
  <si>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</si>
  <si>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enero</t>
  </si>
  <si>
    <t>febrero</t>
  </si>
  <si>
    <t>mayo</t>
  </si>
  <si>
    <t>Concurso de Méritos</t>
  </si>
  <si>
    <t>Recursos Propios - Recursos Cofinanciados</t>
  </si>
  <si>
    <t>Diego Aguirre Ramirez 
Director Administrativo de Planeación
Teléfono: 3737676 ext. 1341
diego.aguirre@itagui.gov.co</t>
  </si>
  <si>
    <t>Contrato de prestación de servicios profesionales para asesorar en el ámbito psicosocial el proceso de asignación de subsidio de vivienda que adelanta la Secretaría de Vivienda y Hábitat.</t>
  </si>
  <si>
    <t>contratación directa</t>
  </si>
  <si>
    <t>RP</t>
  </si>
  <si>
    <t>Prestación de servicios profesionales para la orientación y seguimiento técnico de las obras que ejecuta la Secretaría de Vivienda y Hábitat en cumplimiento de sus funciones institucionales.</t>
  </si>
  <si>
    <t>Prestación de servicios profesionales para brindar acompañamiento social en el desarrollo de las actividades propias de la Secretaría de Vivienda y Hábitat.</t>
  </si>
  <si>
    <t>Prestación de servicios profesionales para realizar actividades de vigilancia, seguimiento y control administrativo y financiero en la ejecución de los proyectos de vivienda que ejecuta la Secretaría de Vivienda y Hábitat</t>
  </si>
  <si>
    <t>Prestación de servicios de apoyo a la gestión para la elaboración y actualización de las bases de datos de la Secretaría de Vivienda y Hábitat del Municipio de Itagüí.</t>
  </si>
  <si>
    <t>Prestación de servicios de apoyo a la gestión para realizar actividades asistenciales en las funciones jurídicas que adelanta la Secretaría de Vivienda y Hábitat.</t>
  </si>
  <si>
    <t>Prestación de servicios profesionales para brindar asesoría psicosocial en los diferentes programas que adelanta la Secretaría de Vivienda y Hábitat.</t>
  </si>
  <si>
    <t>Prestación de servicios profesionales para la elaboración de planes seguimiento y análisis de resultados de los programas sociales desarrollados por la Secretaría de Vivienda y Hábitat del Municipio de Itagüí</t>
  </si>
  <si>
    <t>ENERO</t>
  </si>
  <si>
    <t>Silvia Patricia Quintero Franco
Secretaria de Vivienda y Hábitat
silviapatricia41@hotmail.com 
telèfono: 3737676-ext.1312</t>
  </si>
  <si>
    <t>60 Dias</t>
  </si>
  <si>
    <t>Recursos propio</t>
  </si>
  <si>
    <r>
      <t xml:space="preserve">JAVIER HERNANDEZ HERNANDEZ
</t>
    </r>
    <r>
      <rPr>
        <u val="single"/>
        <sz val="11"/>
        <color indexed="8"/>
        <rFont val="Calibri"/>
        <family val="2"/>
      </rPr>
      <t>javier.hernandez@itagui.gov.co
3737676 ext.1421  - 1246</t>
    </r>
    <r>
      <rPr>
        <sz val="11"/>
        <color theme="1"/>
        <rFont val="Calibri"/>
        <family val="2"/>
      </rPr>
      <t xml:space="preserve">
</t>
    </r>
  </si>
  <si>
    <t>43211507
43212100</t>
  </si>
  <si>
    <t xml:space="preserve">CONTRATACION DE SERVICIOS PROFESIONALES PARA  EL FORTALECIMIENTO Y MEJORAMIENTO DEL SISTEMA DE CONTROL INTERNO DEL MUNICIPIO DE ITAGUI. </t>
  </si>
  <si>
    <t>Servicios de actualizacion, Mantenimiento y soporte del software MEJORAMISO que integra los sistemas de gestion  para la evaluación de los procesos implementados en el muncipio</t>
  </si>
  <si>
    <t>ADQUISICIÓN DE EQUIPO DE COMPUTO PORTATIL, GPS, VIDEO BEAM  Y LICENCIA ARCGIS PRO PARA EL ÁREA CORREGIMENTAL</t>
  </si>
  <si>
    <t>45 DIAS</t>
  </si>
  <si>
    <t xml:space="preserve">EDICIÓN E IMPRESIÓN DEL PLAN CORREGIMENTAL </t>
  </si>
  <si>
    <t>10171506
10171605
10171800
70161601
72102900</t>
  </si>
  <si>
    <t>Minima Cuantía</t>
  </si>
  <si>
    <t>Adquisicion de equipos de computo con lincencia de Software, video beam, toner para impresión y telefonos inalambricos</t>
  </si>
  <si>
    <t>Renovacion del Certificado en Responsabilidad social empresarial del municipio de itagui</t>
  </si>
  <si>
    <t>CONTRATO DE PRESTACION DE SERVICIOS DE APOYO A LA GESTION, EN LA EJECUCION DE ACTIVIDADES ASISTENCIALES PARA EL FORTALECIMIENTO INSTITUCIONAL EN LA GESTIÓN DOCUMENTAL Y EN LA ATENCION A LA CIUDADANIA DE LA ADMINISTRACIÓN MUNICIPAL DE ITAGÜÍ</t>
  </si>
  <si>
    <t>11 MESES</t>
  </si>
  <si>
    <t>CONTRATACION DIRECTA</t>
  </si>
  <si>
    <t>CARLOS ALBERTO RIVERA HERNANDEZ - Lider de la Oficina de Atencion al Ciudadano y Gestión Documental - carlos.rivera@itagui.gov.co - ext. 1237</t>
  </si>
  <si>
    <t>PRESTACIÓN DEL SERVICIO DE MENSAJERÍA EXPRESA Y COURIER EN MOTO (IN HOUSE) PARA LA DISTRIBUCIÓN Y ENTREGA DE LOS ENVÍOS DE TODAS LAS DEPENDENCIAS DE LA ADMINISTRACIÓN MUNICIPAL DE ITAGÜÍ</t>
  </si>
  <si>
    <t>12 MESES</t>
  </si>
  <si>
    <t>NA</t>
  </si>
  <si>
    <t>81111500                81112200</t>
  </si>
  <si>
    <t>Prestación de servicios profesionales de asesoría y acompañamiento para la implementación de la política de Gobierno Digital acode con los lineamientos del Decreto 1008 de 2018 en el Municipio de Itagüí.</t>
  </si>
  <si>
    <t>JORGE LEON GUARIN OSPINA                                               -Director de las TICS- jorge.guarin@itagui.gov.co; 2773622</t>
  </si>
  <si>
    <t>81111500                 81112200</t>
  </si>
  <si>
    <t>PRESTAR APOYO Y ASISTENCIA EN LAS LABORES ADMINISTRATIVAS DE LA OFICINA DE LA REGISTRADURIA ESPECIAL DEL ESTADO CIVIL DEL MUNICIPIO DE ITAGUI</t>
  </si>
  <si>
    <t>10,5 meses</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</si>
  <si>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</si>
  <si>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 xml:space="preserve"> 81111500                               81111600                81112200</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</si>
  <si>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</si>
  <si>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Prestación de servicios profesionales de asesoría para avanzar y fortalecer la implementación del Modelo de Seguridad y Privacidad de la Información – MSPI,  de la Política de Gobierno Digital Según Decreto 1008 de 2018, en el municipio de Itagüí.</t>
  </si>
  <si>
    <t>81111500                       81112200</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</si>
  <si>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2019</t>
  </si>
  <si>
    <t>Enero de 2019</t>
  </si>
  <si>
    <t>HECTOR DARIO BEDOYA GAVIRIA                                                     Lider de Programa Talento Humano    hector.bedoya@itagui.gov.co</t>
  </si>
  <si>
    <t>Adquirir dotación para los botiquines y el puesto de primeros auxilios de la administración municipal de Itagüí vigencia 2019</t>
  </si>
  <si>
    <t>Segundo trimestre</t>
  </si>
  <si>
    <t>30 días</t>
  </si>
  <si>
    <t>Minima Cuantia</t>
  </si>
  <si>
    <t>Recarga y mantenimiento de los extintores existentes y adquisición de nuevos extintores y de bases de piso para extintor  para uso de la administración municipal de Itagüí. Vigencia 2019</t>
  </si>
  <si>
    <t>46181536
46181541</t>
  </si>
  <si>
    <t>Adquisición de elementos de protección personal y equipos de seguridad para los empleados con funciones misionales en el marco  del plan de seguridad y salud en el trabajo de la administración municipal de Itagüí vigencia 2019</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</si>
  <si>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</si>
  <si>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</si>
  <si>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Prestacion de servicios profesionales de abogada especializada y con reconocida idoneidad en los temas de la administracion publica para brindar asesoría en el area de talento humano a la Administración Municipal de Itagüí. Vigencia 2019</t>
  </si>
  <si>
    <t>10 meses</t>
  </si>
  <si>
    <t>Directa</t>
  </si>
  <si>
    <t>85121608                   93141511</t>
  </si>
  <si>
    <t xml:space="preserve">Prestación de servicios profesionales la ejecución del plan de intervención de factores de riesgo psicosocial de los empleados de la administración municipal.  </t>
  </si>
  <si>
    <t xml:space="preserve">9 meses </t>
  </si>
  <si>
    <t>Cuarto trimestre</t>
  </si>
  <si>
    <t xml:space="preserve">R.P </t>
  </si>
  <si>
    <t xml:space="preserve">NO </t>
  </si>
  <si>
    <t xml:space="preserve">El arrendador entrega a titulo de arrendamiento al arrendatario dos (2) locales para uso público y una (1) celda de parqueadero, para uso de la administración municpla de Itagüí. </t>
  </si>
  <si>
    <t>4 meses</t>
  </si>
  <si>
    <t>DIEGO LEON PUERTA VILLEGAS.                                         SubSecretario de Bienes y Servicios.                                      Telefono 3737676 ext. 1207.  diego.puerta@itagui.gov.co</t>
  </si>
  <si>
    <t xml:space="preserve">Arrendamiento de dieciseis (16) locales comerciales y dos (2) celdas de parqueadero, para uso de la administración municipal destinados como oficinas para la secretaria de participación e inclusión social del municipio de Itagüí.  </t>
  </si>
  <si>
    <t>Arrendamiento de un lote de terreno más construcción con un área de 25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(Junta de accion comunal la lomitas)</t>
  </si>
  <si>
    <t>12 meses</t>
  </si>
  <si>
    <t xml:space="preserve"> El arrendador entrega a titulo de arrendamiento al arrendatario un (1) local para uso publico y una (1) celda de parqueadero, para uso de la administración municipal de Itagüí, ubicados en el centro comercial itagui, local 112. </t>
  </si>
  <si>
    <t xml:space="preserve">El arrendamiento de un inmueble ubicado en la calle 52 N° 52 - 09 de Itagüí, para la prestación adecuada y eficiente de los servicios de la subsecretaria de gobierno y espacio público del municipio de Itagüí. </t>
  </si>
  <si>
    <t xml:space="preserve">Arrendamiento de un inmueble que cumpla con las funciones de oficina para la prestación adecuada y eficiente de los servicios  del sindicato de trabajadores oficiales y empleados públicos municipales asociados a -SINTRASEMA.  </t>
  </si>
  <si>
    <t>5 meses</t>
  </si>
  <si>
    <t xml:space="preserve">El arrendamiento de un lote de terreno, con sus usos y anexidades, incluida una casa que se encuentra en el construida, ubicado dentro del parque cementerio jardines montesacro. para que se realicen las necropsias y autopsias a los diferentes occisos que surjan en el municipio de Itagüí, a causa de muerte natural o violenta.   </t>
  </si>
  <si>
    <t xml:space="preserve">Arrendamiento de un lote de terreno más construcción con un área de 252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t>
  </si>
  <si>
    <t xml:space="preserve">HOGAR DEL NIÑO-ARRENDAMIENTO&gt; de siete (7) aulas y espacios adicionales para la atención de ciento cincuenta y dos (152) estudiantes de estratos 1 y 2 del muncipio de Itagüí. </t>
  </si>
  <si>
    <t>Suministro de papelería, útiles de Oficina y Tóner, para la Administración Municipal</t>
  </si>
  <si>
    <t xml:space="preserve">11 meses </t>
  </si>
  <si>
    <t xml:space="preserve">Selección abreviada </t>
  </si>
  <si>
    <t>Licitación Pública</t>
  </si>
  <si>
    <t>selección abreviada</t>
  </si>
  <si>
    <t>Licitacion publica</t>
  </si>
  <si>
    <t xml:space="preserve">Prestación del servicio integral de aseo y cafeteria incluyendo el insumo de aseo y cafeteria para la administración central y sus sedes y el servicio de aseo a las instalaciones de las instituciones educativas del muncipio de Itagüí. </t>
  </si>
  <si>
    <t>Primer 
Trimestre</t>
  </si>
  <si>
    <t>PATRICIA STELLA FERRARO GALLO 
Secretaria De Despacho 
patricia.ferraro@itagui.gov.co</t>
  </si>
  <si>
    <t>Prestación de Servicios Profesionales para Asesoría, Acompañamiento Administrativo y Conceptualización Juridíca en Materia de Seguridad Social Integral ( Salud , Arl y Pensiones), Salarios y Prestaciones a la Secretaria de Servicios Administrativos.</t>
  </si>
  <si>
    <t>NELSON MAURICIO MORENO LÓPEZ                                       Profesional Universitario -  Secretaria de Servicios Administrativos - nelson.moreno@itagui.gov.co</t>
  </si>
  <si>
    <t>42172001
42311505
42311518
42311708
42312313
42172101
42181801
42201714
53131609</t>
  </si>
  <si>
    <t xml:space="preserve">46191601 
46191618 </t>
  </si>
  <si>
    <t>41115309
46181704
46181804
46181901
 41113737
46181605
46181546
46181604
46182002
46182005</t>
  </si>
  <si>
    <t>Prestación de servicios de apoyo a la gestión en el desarrollo de actividades logisticas , para la celebración del evento navideño dirigido a los servidores públicos del municipio de Itagüí.</t>
  </si>
  <si>
    <t xml:space="preserve">ARRENDAMIENTO DE UN INMUEBLE QUE CUMPLA LAS FUNCIONES DE PARQUEADERO, PARA USO DE LOS VEHICULOS ASIGNADOS A LA ESTACIÓN DE POLICA ITAGUI </t>
  </si>
  <si>
    <t>Primer Semestre</t>
  </si>
  <si>
    <t>Directa
Arrendamiento</t>
  </si>
  <si>
    <t>EDUARDO ANTONIO A.TRIVINO                 SECRETARIO DE GOBIERNO                                          Cel: 3014319872                            eduardo.ariza@itagui.gov.co</t>
  </si>
  <si>
    <t>ARRENDAMIENTO DE INMUEBLE PARA EL COMANDO DE LA POLICÍA MILITAR DEL EJÉRCITO EN EL MUNICIPIO DE ITAGÜÍ.</t>
  </si>
  <si>
    <t>92121504                          92121503                    90101501</t>
  </si>
  <si>
    <t>Licitación</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</si>
  <si>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</si>
  <si>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</si>
  <si>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</si>
  <si>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</si>
  <si>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</si>
  <si>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</si>
  <si>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</si>
  <si>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</si>
  <si>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</si>
  <si>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</si>
  <si>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</si>
  <si>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</si>
  <si>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</si>
  <si>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</si>
  <si>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</si>
  <si>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</si>
  <si>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</si>
  <si>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</si>
  <si>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</si>
  <si>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</si>
  <si>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</si>
  <si>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Convenio
Interadministrativo</t>
  </si>
  <si>
    <t>92101601                                 92101603</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</si>
  <si>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</si>
  <si>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</si>
  <si>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</si>
  <si>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</si>
  <si>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</si>
  <si>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</si>
  <si>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</si>
  <si>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</si>
  <si>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</si>
  <si>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</si>
  <si>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</si>
  <si>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</si>
  <si>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</si>
  <si>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</si>
  <si>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</si>
  <si>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</si>
  <si>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</si>
  <si>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</si>
  <si>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</si>
  <si>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</si>
  <si>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</si>
  <si>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</si>
  <si>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</si>
  <si>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</si>
  <si>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</si>
  <si>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xml:space="preserve">PRESTACIÓN DE SERVICIOS PROFESIONALES DE UN  ADMINISTRADOR DE EMPRESAS EN ACTIVIDADES DIRIGIDAS AL APOYO, ASESORÍA Y SEGUIMIENTO   DE LA EJECUCIÓN FINANCIERA DE LOS PROGRAMAS Y PROYECTOS QUE ADELANTA LA SECRETARÍA DE GOBIERNO MUNICIPAL. </t>
  </si>
  <si>
    <t>PRESTACIÓN DE SERVICIOS PROFESIONALES PARA CONMEMORAR LA MEMORIA Y SOLIDARIDAD CON LAS VICTIMAS DEL CONFLICTO ARMADO INTERNO DE  ITAGUI.</t>
  </si>
  <si>
    <t>Recursos propios (01)</t>
  </si>
  <si>
    <t>no</t>
  </si>
  <si>
    <t>William Alberto Gomez (william.gomez@itagui.gov.co), Otoniel Muñoz Zapata  (otoniel.munoz@itagui.gov.co)</t>
  </si>
  <si>
    <t>PRESTACIÓN DE SERVICIOS PROFESIONALES EN ASESORÍA Y ACOMPAÑAMIENTO A LAS ACTIVIDADES PROPIAS DE SUSTANCIACIÓN, TRÁMITE Y PROYECCIÓN DE ACTUACIONES EN GENERAL EN LOS PROCESOS ADMINISTRATIVOS DE COBRO COACTIVO Y REPRESENTACION DE LA ENTIDAD EN PROCESOS CONCURSALES Y DE DESAFECTACION A VIVENDA FAMILIAR EN EL MUNICIPIO DE ITAGUI DURANTE LA VIGENCIA 2019</t>
  </si>
  <si>
    <t>Julio Perez Bermudez (julio.perez@itagui.gov.co)</t>
  </si>
  <si>
    <t>9 MESES</t>
  </si>
  <si>
    <t>Pretación de Servicios / Contratación directa</t>
  </si>
  <si>
    <t>Otoniel Muñoz Zapata  (otoniel.munoz@itagui.gov.co)</t>
  </si>
  <si>
    <t>SISTEMA DE TURNERO PARA LA PRESTACION DE SERVICIODE ATENCIÓN  AL USUARIO EN LAS TAQUILLAS DE HACIENDA PRIMER PISO</t>
  </si>
  <si>
    <t>20 dias</t>
  </si>
  <si>
    <t xml:space="preserve">CONSERVACIÓN CATASTRAL </t>
  </si>
  <si>
    <t>ADQUISICIÓN DE UN CERTIFICADO DIGITAL SSL SECURE SITE UN CERTIFICADO DIGITAL SSL SECURE SITE PRO CON EV (SECURE SOCKETS LAYER), TRES FIRMAS DIGITALES EN DISPOSITIVO CRIPTOGRAFICO  (USB) Y LA RENOVACIÓN SERVICIO DE SOPORTE Y MANTENIMIENTO ESPECIALIZADO SOBRE EL COMPONENTE DE FIRMA Y ESTAMPA PARA EL MUNICIPIO DE ITAGÜÍ.</t>
  </si>
  <si>
    <t>ADQUISICION DE 2 LICENCIAS DE ARCGIS PARA SER UTILIZADAS EN EL LOS PROCESOS DE CATASTRO EN LA SUSBSECRETARÍA DE RENTAS DEL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</si>
  <si>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</si>
  <si>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</si>
  <si>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R.P.</t>
  </si>
  <si>
    <t>ALEX HUMBERTO ACOSTA RUIZ-3737676 Ext 1251-humberto.acosta@itagui.gov.vo</t>
  </si>
  <si>
    <t>Prestar los servicios de valoración integral, protección específica, detección temprana, educación en salud y la atención de enfermedades de interés en salud pública descritos en la resolución 3280 de 2018, a la población pobre no asegurada (PPNA) susceptible de afiliación y la población identificada por el SISBEN III con un puntaje superior a 51.57 (según resolución 3778 de agosto 30 de 2011) y no estar afiliado a ninguna EPS.</t>
  </si>
  <si>
    <t>No</t>
  </si>
  <si>
    <t>Alex Acosta Ruiz, humberto.acosta@itagui.gov.co, 373 7676 1251</t>
  </si>
  <si>
    <t>Coljuegos
RP</t>
  </si>
  <si>
    <t>Prestación de servicios profesionales para la gestión integral de la Secretaría de Salud y Protección Social, de manera específica en el apoyo al seguimiento e implementación de los componentes del Sistema Obligatorio de Garantía de Calidad y de las Rutas Integradas en salud.</t>
  </si>
  <si>
    <t>Prestación de servicios profesionales para la gestión integral de la secretaría de salud y protección social, de manera específica el apoyo al componente del régimen subsidiado, salud pública y desarrollo de instrumentos de planeación estratégica en salud.</t>
  </si>
  <si>
    <t>Prestación de servicios de apoyo a la gestión de la Secretaría de Salud y Protección Social en el programa de Seguridad Alimentaria y Nutricional</t>
  </si>
  <si>
    <t>prestación de servicios para el apoyo a la gestión integral como enlace con todos los prestadores de  servicios de salud, del municipio de Itagüí.</t>
  </si>
  <si>
    <t>Prestación de servicios profesionales de un abogado para el acompañamiento, asesoría jurídica y seguimiento a la gestión de la Secretaria de Salud y Protección Social del municipio de Itagüí.</t>
  </si>
  <si>
    <t>Prestación de servicios de apoyo a la gestión para recopilar la información relacionada con la atención prestada a través de los servicios ofertados por la Secretaría de Salud y Protección Social.</t>
  </si>
  <si>
    <t xml:space="preserve">Prestación de servicios profesionales como comunicador para el apoyo  integral de la Secretaría de Salud y Protección Social </t>
  </si>
  <si>
    <t>Prestación de servicios para el apoyo a la gestión integral en diferentes procesos de la Secretaría de Salud y Protección Social</t>
  </si>
  <si>
    <t>Pago de recursos de Inspección, vigilancia y Control a la Superintendencia Nacional de Salud</t>
  </si>
  <si>
    <t>No aplica</t>
  </si>
  <si>
    <t>ADRES</t>
  </si>
  <si>
    <t>Sandra Milena Vargas Urrego, sandra.vargas@itagui.gov.co,  3737676 ext. 1256</t>
  </si>
  <si>
    <t>Adquisición de impresora laser, repuestos e insumos de impresión</t>
  </si>
  <si>
    <t>2 meses</t>
  </si>
  <si>
    <t>Selección objetiva mínima cuantía</t>
  </si>
  <si>
    <t>Sandra Milena Vargas Urrego, sandra.vargas@itagui.gov.co,  3737676 ext. 1257</t>
  </si>
  <si>
    <t>Prestación de servicios para realizar acciones de salud pública – plan de intervenciones colectivas PIC, en el municipio de Itagüí según lineamientos nacionales, departamentales y municipales.</t>
  </si>
  <si>
    <t>Contratación directa (convenio interadministrativo)</t>
  </si>
  <si>
    <t>Susana Alejandra Rico Restrepo  , susana.rico@itagui.gov.co, 373 7676 1250</t>
  </si>
  <si>
    <t>Realizar acciones de vigilancia y control epidemiológico e inmunológico en el municipio de Itagüí</t>
  </si>
  <si>
    <t>Desarrollo de estrategia de promoción y prevención en salud mental para la población joven "proyecto de vida"</t>
  </si>
  <si>
    <t>8 meses</t>
  </si>
  <si>
    <t>Prestación de servicios para realizar acciones de enfoque diferencial dirigido a  la población en condición de vulnerabilidad y victimas del conflicto armado del municipio de Itagüí</t>
  </si>
  <si>
    <t>Gloria Maria Quintero Hurtado- P.U Enlace Municipal- gloria.quintero@itagui.gov.co- teléfono 3737676 ext 1260-1259</t>
  </si>
  <si>
    <t>“Suministro, adquisición e instalación de zonas cardioprotegidas, con la capacitación y certificación de personal”</t>
  </si>
  <si>
    <t>Prestación de servicios de apoyo a la gestión en el desarrollo operativo del programa ampliado de inmunizaciones PAI que adelanta el área de salud pública de la secretaría de salud y protección social</t>
  </si>
  <si>
    <t>Prestación de servicios de apoyo a la gestión en el área de salud pública en los programas sexualidad y derechos sexuales y reproductivos y vida saludable y condiciones no transmisibles</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</si>
  <si>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</si>
  <si>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</si>
  <si>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85111500
85111600</t>
  </si>
  <si>
    <t>Prestación de servicios para realizar seguimiento a las encuestas de coberturas de vacunación y búsqueda activa comunitaria en el municipio de Itagüí</t>
  </si>
  <si>
    <t>Prestación de servicios para el fortalecimiento de la atención del sector salud y territorial en la respuesta a emergencias y desastres”.</t>
  </si>
  <si>
    <t>Prestación de servicios para desarrollar las acciones en prevención de lesionados por pólvora</t>
  </si>
  <si>
    <t xml:space="preserve">41104207
</t>
  </si>
  <si>
    <t>Análisis fisicoquímico y microbiológico de la calidad del agua de consumo humano, de uso recreativo y de los alimentos comercializados en el municipio de Itagüí</t>
  </si>
  <si>
    <t>Susana Rico, susana.rico@itagui.gov.co                          teléfono 373 7676 ext 1250</t>
  </si>
  <si>
    <t>Disponer de  personal para acciones de inspección, vigilancia y control en los factores de riesgo ambiental y del consumo como medio para prevenir riesgos para la salud.</t>
  </si>
  <si>
    <t>Susana Rico, susana.rico@itagui.gov.co                          teléfono 373 7676 ext 1252</t>
  </si>
  <si>
    <t>Realizar la calibración del pistofono y el sonómetro para soportar técnicamente las mediciones de ruido</t>
  </si>
  <si>
    <t>3 meses</t>
  </si>
  <si>
    <t>Susana Rico, susana.rico@itagui.gov.co                          teléfono 373 7676 ext 1253</t>
  </si>
  <si>
    <t xml:space="preserve">Suministro de preformas y material impreso litográfico  para la  Promoción de la Salud y Prevención de la Enfermedad transmitidas por alimentos - INOCUIDAD ALIMENTARIA- en el  municipio de Itagüí.   </t>
  </si>
  <si>
    <t>Judith María Zapata Lara - PU Área Protección Alimentaria y Nutricional - judith.zapata@itagui.gov.co - teléfono 3737676 ext. 1253</t>
  </si>
  <si>
    <t>Concurso de méritos</t>
  </si>
  <si>
    <t>Mejoramiento al saneamiento financiero y fiscal de la ESE Hospital del Sur "Gabriel Jaramillo Piedrahita"</t>
  </si>
  <si>
    <t xml:space="preserve">Fortalecimiento de la participación social en salud </t>
  </si>
  <si>
    <t>Leni Arani López, leni.lopez@itagui.gov.co, 373 7676 ext. 1250</t>
  </si>
  <si>
    <t>85101700
93131700</t>
  </si>
  <si>
    <t>Primer trimestre</t>
  </si>
  <si>
    <t>Propios</t>
  </si>
  <si>
    <t xml:space="preserve">MAURICIO CHAVERRA MONSALVE
Secretario de Infraestructura
mauricio.chaverra@itagui.gov.co
</t>
  </si>
  <si>
    <t>CONSTRUCCION  Y ADECUACIÓN DE ESPACIOS PÚBLICOS, CULTURALES Y RECREATIVOS EN EL MUNICIPIO DE ITAGUI</t>
  </si>
  <si>
    <t>INTERVENTORÍA TÉCNICA, ADMINISTRATIVA Y FINANCIERA PARA LA  CONSTRUCCION  Y MANTENIMIENTO DE ESCENARIOS, PARQUES  Y GIMNASIOS AL AIRE LIBRE EN EL MUNICIPIO DE ITAGUI.</t>
  </si>
  <si>
    <t>Concurso de méritos abierto</t>
  </si>
  <si>
    <t>PRESTACIÓN DE SERVICIOS PROFESIONALES PARA  LA SUPERVISIÓN, ASESORÍA Y ACOMPAÑAMIENTO, COMO INGENIERO ELECTRICO O AFINES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</si>
  <si>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</si>
  <si>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</si>
  <si>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EN EL AREA AMBIENTAL O AFINES EN LOS PROCESOS, PROGRAMAS Y PROYECTOS DESARROLLADOS POR LA SECRETARÍA DE INFRAESTRUCTURA</t>
  </si>
  <si>
    <t>DISEÑOS PARA LA CONSTRUCCIÓN DEL CENTRO ZONAL ABURRÁ ZUR</t>
  </si>
  <si>
    <t>Tercer Trimestre</t>
  </si>
  <si>
    <t>CONSTRUCCIÓN DEL CENTRO DE EMERGENCIAS DEL SUR</t>
  </si>
  <si>
    <t>INTERVENTORIA TECNICA, ADMINISTRATIVA, FINANCIERA Y AMBIENTAL PARA LA CONSTRUCCIÓN DEL CENTRO DE EMERGENCIAS DEL SUR</t>
  </si>
  <si>
    <t>CONSTRUCCIÓN DE LA CASA DE LA CULTURA ZONA NORTE</t>
  </si>
  <si>
    <t>INTERVENTORIA TECNICA, ADMINISTRATIVA, FINANCIERA Y AMBIENTAL PARA LA CONSTRUCCIÓN DE LA CASA DE LA CULTURA ZONA NORTE</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</si>
  <si>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</si>
  <si>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 xml:space="preserve">ADQUISICION DE FIRMA DIGITAL PARA INTEGRACION VUR &amp; PAZ Y SALVO CATASTRO Y VALORIZACION </t>
  </si>
  <si>
    <t xml:space="preserve"> Otoniel Muñoz Zapata 
otoniel.munoz@itagui.gov.co</t>
  </si>
  <si>
    <t>Prestación de servicios profesionales en acompañamiento y asesoría para el seguimiento, análisis y evaluación del desempeño de actividades criticas del proceso de adquisiciones de la entidad , dentro del marco de gestión de la calidad</t>
  </si>
  <si>
    <t>Servicios Educativos y de Formación  (capacitaciones 
administrativos)</t>
  </si>
  <si>
    <t>Adquisicion de Dotación para los agentes de tránsito</t>
  </si>
  <si>
    <t>convenio interadministrativo</t>
  </si>
  <si>
    <t>Recursos propios destinacion especifica</t>
  </si>
  <si>
    <t>Recursos propios destinacion especifica - cofinanciados</t>
  </si>
  <si>
    <t>Demarcacion y señalizacion de la zona ZERI</t>
  </si>
  <si>
    <t>JULIAN ESTRADA GAVIRIA
Secretario de Movilidad
julian.estrada@itagui.gov.co
5904090 Ext 2000</t>
  </si>
  <si>
    <t>Primer semestre</t>
  </si>
  <si>
    <t>Prestación de servicios de apoyo a la gestión para la atención integral de 60 adultos mayores en situación de vulnerabilidad crítica del  Municipio de Itagüí.</t>
  </si>
  <si>
    <t>primer trimestre</t>
  </si>
  <si>
    <t>Recursos Propios - estampilla</t>
  </si>
  <si>
    <t xml:space="preserve">Fortalecer el proyecto "adulto mayores ritmo vital", para el mejoramiento en la atención integral de esta población </t>
  </si>
  <si>
    <t>Prestación de servicios profesionales de un psicólogo, para la atención a la primera infancia, en el marco del convenio del ICBF</t>
  </si>
  <si>
    <t>Prestación de servicios profesionales de nutricionista para la atención a la primera infancia, en el marco del convenio ICBF</t>
  </si>
  <si>
    <t>Contrato de prestación de servicios de apoyo a la gestión para la difusión y promoción de noticias, avances, proyectos, eventos, campañas y actividades propias de la Administración Municipal, a través de los diferentes canales y medios, con el proposito de generar una comunicación pública responsable, efectiva y eficiente</t>
  </si>
  <si>
    <t>Prestación de servicios profesionales para optimización y adecuación del sistema de información en la Secretaría de Salud y Protección Social.</t>
  </si>
  <si>
    <t>ACCIONES EN LA PREVENCIÓN DE EMBARAZO ADOLESCENTE MEDIANTE EXPERIENCIAS VIVENCIALES A TRAVÉS DE SIMULADORES</t>
  </si>
  <si>
    <t>Primer trimestre 2019</t>
  </si>
  <si>
    <t>Selección objetiva</t>
  </si>
  <si>
    <t xml:space="preserve">Susana Alejandra Rico Restrepo                        Subsecretaria de Salud Pública    susana.rico@itagui.gov.co       </t>
  </si>
  <si>
    <t>IMPLEMENTACIÓN DE LA ESTRATEGIA "CASA DE PASO PARA LA GESTANTE"</t>
  </si>
  <si>
    <t>ADQUISICIÓN Y APLICACIÓN DE VACUNA CONTRA EL NEUMOCOCO PARA EL ADULTO MAYOR</t>
  </si>
  <si>
    <t>RP - SGP</t>
  </si>
  <si>
    <t>“Prestación de servicios profesionales, técnicos, tecnólogos para la gestión integral de la secretaría de salud en el desarrollo del programa salud y ámbito laboral”</t>
  </si>
  <si>
    <t>93131700
85101700</t>
  </si>
  <si>
    <t>84111601 
84111602
84111603
80101603
80101604
 93131609
93131610
 93131611</t>
  </si>
  <si>
    <t xml:space="preserve">GLORIA PATRICIA ISAZA ORDUZ
Secretaria de Participacion e Inclusion Social
gloria.isaza@itagui.gov.co
Telefono: 373 3160                                           </t>
  </si>
  <si>
    <r>
      <t xml:space="preserve">JAVIER HERNANDEZ HERNANDEZ
</t>
    </r>
    <r>
      <rPr>
        <u val="single"/>
        <sz val="11"/>
        <rFont val="Calibri"/>
        <family val="2"/>
      </rPr>
      <t>javier.hernandez@itagui.gov.co
3737676 ext.1421  - 1246</t>
    </r>
    <r>
      <rPr>
        <sz val="11"/>
        <rFont val="Calibri"/>
        <family val="2"/>
      </rPr>
      <t xml:space="preserve">
</t>
    </r>
  </si>
  <si>
    <t>11  MESES</t>
  </si>
  <si>
    <t xml:space="preserve">15 DÍAS y 9 MESES </t>
  </si>
  <si>
    <t xml:space="preserve">5 MESES </t>
  </si>
  <si>
    <t xml:space="preserve">9 MESES </t>
  </si>
  <si>
    <t>PROCESO COMPETITIVO Decreto 092 de 2017</t>
  </si>
  <si>
    <t>Desarrollo de estrategias para el mejoramiento de habitos alimentarios y  de actividades pedagógicas en estilos de vida saludables.</t>
  </si>
  <si>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0"/>
        <color indexed="8"/>
        <rFont val="Arial"/>
        <family val="2"/>
      </rPr>
      <t xml:space="preserve"> </t>
    </r>
  </si>
  <si>
    <r>
      <t xml:space="preserve">PRESTACIÓN DE SERVICIO DE COMUNICACIÓN Y TRANSFERENCIA DE DATOS DESTINADOS PARA LA CONSULTA DE </t>
    </r>
    <r>
      <rPr>
        <b/>
        <sz val="10"/>
        <color indexed="8"/>
        <rFont val="Arial"/>
        <family val="2"/>
      </rPr>
      <t xml:space="preserve">ANTECEDENTES (AVANTEL) </t>
    </r>
    <r>
      <rPr>
        <sz val="10"/>
        <color indexed="8"/>
        <rFont val="Arial"/>
        <family val="2"/>
      </rPr>
      <t xml:space="preserve">DE PERSONAS Y AUTOMOTORES POR PARTE DEL PERSONAL DE LA POLICÍA NACIONAL QUE PRESTA SERVICIO EN EL MUNICIPIO DE ITAGÜÍ. </t>
    </r>
  </si>
  <si>
    <r>
      <t xml:space="preserve">ADQUISICIÓN DE EQUIPOS </t>
    </r>
    <r>
      <rPr>
        <b/>
        <sz val="10"/>
        <color indexed="8"/>
        <rFont val="Arial"/>
        <family val="2"/>
      </rPr>
      <t>AVL (AVANTEL)</t>
    </r>
    <r>
      <rPr>
        <sz val="10"/>
        <color indexed="8"/>
        <rFont val="Arial"/>
        <family val="2"/>
      </rPr>
      <t xml:space="preserve"> PARA LOS ORGANISMOS DE SEGURIDAD DEL MUNICIPIO DE ITAGÜÍ</t>
    </r>
  </si>
  <si>
    <r>
      <t xml:space="preserve">SUMINISTRO E INSTALACIÓN Y PUESTA EN MARCHA DE </t>
    </r>
    <r>
      <rPr>
        <sz val="10"/>
        <color indexed="8"/>
        <rFont val="Arial"/>
        <family val="2"/>
      </rPr>
      <t>CÁMARAS DE SEGURIDAD EN EL CIRCUITO IMPLEMENTADO EN EL MUNICIPIO DE ITAGÜÍ</t>
    </r>
  </si>
  <si>
    <r>
      <t xml:space="preserve">SUMINISTRO E INSTALACIÓN Y PUESTA EN MARCHA DE </t>
    </r>
    <r>
      <rPr>
        <sz val="10"/>
        <color indexed="8"/>
        <rFont val="Arial"/>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</si>
  <si>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0"/>
        <rFont val="Arial"/>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</si>
  <si>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0"/>
        <color indexed="8"/>
        <rFont val="Arial"/>
        <family val="2"/>
      </rPr>
      <t xml:space="preserve">  </t>
    </r>
  </si>
  <si>
    <t xml:space="preserve">Implementacion de la Política Pública Local de participación ciudadana </t>
  </si>
  <si>
    <t>PRESTACIÓN DE SERVICIOS PROFESIONALES PARA LA  ATENCIÓN Y PROMOCIÓN DE LOS DERECHOS  DE LA POBLACIÓN EN SITUACIÓN DE DISCAPACIDAD, CUIDADORES Y FAMILIA  DEL MUNICIPIO DE ITAGÜÍ.</t>
  </si>
  <si>
    <t>IMPLEMENTACION DE ESTRATEGIAS PARA BRINDAR OPORTUNIDADES DE VIDA</t>
  </si>
  <si>
    <t xml:space="preserve">EJECUCION DE LOS  PROYECTOS  PRESENTADOS POR LA COMUNIDAD EN EL MARCO DEL PRESUPUESTO PARTICIPATIVO </t>
  </si>
  <si>
    <t>Diferentes proyectos de Selección Objetiva</t>
  </si>
  <si>
    <t>Atención integral de la primera infancia  (O A 5 años) del Municipio de  Itagüí, potenciando las diferentes dimensiones del desarrollo infantil temprano desde una prospectiva de derechos y de inclusión  familiar en el marco de la  LEY 1804 del  2 de  agosto.</t>
  </si>
  <si>
    <t>Prestación de servicios  profesionales, para desarrollar estrategias que promuevan la salud mental, entornos protectores y  prevengan la vulneración de derechos  con acciones afirmativas dirigidas a diferentes  grupos poblaciones del Municipio de Itagüí.</t>
  </si>
  <si>
    <t>Prestación de servicios profesionales para desarrollar actividades propias de la ejecución del presupuesto participativo de la Subsecretaria de Participación y Gestión comunitaria.</t>
  </si>
  <si>
    <t>Contratacion directa</t>
  </si>
  <si>
    <t>ARRENDAMIENTO DE UN BIEN INMUEBLE LOCALIZADO EN LA CALLE 55 Nº 50-40 EN EL MUNICIPIO DE ITAGÜÍ, PARA DESARROLLAR EL PROGRAMA DE CONTROL Y ORGANIZACIÓN DEL ESPACIO PÚBLICO</t>
  </si>
  <si>
    <t>CONTRATACIÓN DIRECTA- ARRENDAMIENTO</t>
  </si>
  <si>
    <t xml:space="preserve">PRESTACIÓN DE SERVICIOS DE APOYO A LA GESTIÓN EN ACTIVIDADES ASISTENCIALES PARA BRINDAR LOS SERVICIOS EXEQUIALES SEGÚN ESPECIFICACIONES TÉCNICAS PARA CADÁVERES DE PERSONAS DE ESCASOS RECURSOS ECONÓMICOS Y PARA CADÁVERES SIN IDENTIFICACIÓN (N.N.) </t>
  </si>
  <si>
    <t>PRESTACIÓN DE SERVICIOS PROFESIONALES EN ACTIVIDADES ADMINISTRATIVAS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t>
  </si>
  <si>
    <t>PRESTACIÓN DE SERVICIOS PROFESIONALES DE REPRESENTACIÓN JUDICIAL EN ASUNTOS PUNTUALES Y ESPECIALES QUE FORTALECEN LA LEGALIDAD Y OPORTUNIDAD DE LA GESTIÓN ADMINISTRATIVA DE LA SECRETARIA JURÍDICA DEL MUNICIPIO DE ITAGÜÍ.</t>
  </si>
  <si>
    <t>PRESTACIÓN DE SERVICIOS PROFESIONALES DE ABOGADO ESPECIALISTA EN CONTRATACIÓN ESTATAL, PARA LA ASESORÍA Y APOYO JURÍDICO EN LOS TRÁMITES DE LA SECRETARÍA JURÍDICA GARANTIZANDO EL FORTALECIMIENTO DE LA LEGALIDAD Y OPORTUNIDAD DE LA GESTIÓN ADMINISTRATIVA</t>
  </si>
  <si>
    <t>APOYO A LA GESTIÓN EN ACTIVIDADES ADMINISTRATIVAS Y OPERATIVAS QUE FORTALECEN LA LEGALIDAD Y OPORTUNIDAD DE LA GESTIÓN ADMINISTRATIVA DE LA SECRETARIA JURÍDICA</t>
  </si>
  <si>
    <t>PRESTACIÓN DE SERVICIOS PROFESIONALES EN ACOMPAÑAMIENTO, ASESORÍA Y SEGUIMIENTO A LA GESTIÓN JURÍDICA IMPLÍCITA EN LOS ACTOS DE DELEGACIÓN DE FUNCIONES Y COMPETECIAS, DESCONCETRACIÓN, CONTRATACIÓN Y DECISIONES ADMINISTRATIVAS DE LA ENTIDAD Y APOYO JURÍDICO EN ACTUACIONES REQUERIAS PARA ELLO QUE FORTALECEN LA LEGALIDAD Y OPORTUNIDAD DE LA GESTIÓN ADMINISTRATIVA DE LA SECRETARIA JURÍDICA.</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</si>
  <si>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</si>
  <si>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</si>
  <si>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</si>
  <si>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</si>
  <si>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RECURSOS PROPIOS</t>
  </si>
  <si>
    <t xml:space="preserve">11 MESES/22 DIAS </t>
  </si>
  <si>
    <t>OSCAR DARIO MUÑOZ VASQUEZ
SECRETARIO JURIDICO OSCAR.MUNOZ@ITAGUI.GOV.CO</t>
  </si>
  <si>
    <t xml:space="preserve">Prestacion de servicios profesionales para la asesoria y acompañamiento  a los procesos  de preparacion, revisión, analisis y presentacion de informacion contable, tributaria y presupuestal del municipio de itagui </t>
  </si>
  <si>
    <t xml:space="preserve"> Contratación directa</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</si>
  <si>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</si>
  <si>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ENERO DE 2019</t>
  </si>
  <si>
    <t>ARRENDAMIENTO DE UN INMUEBLE QUE CUMPLA LAS FUNCIONES DE OFICINA, PARA LA PRESTACIÓN ADECUADA Y EFICIENTE DE LOS SERVICIOS DE LA INSPECCIÓN URBANA DE POLICÍA N° 1 Y PERMANENCIA Y COMISARIA CENTRO 1 UBICADO EN LA CARRERA 51 Nº 54-28 DEL MUNICIPIO DE ITAGÜÍ.</t>
  </si>
  <si>
    <t>Jorge Eliecer Echeverri Jaramillo
Secretario de Hacienda
Jorge.echeverri@itagui.gov.co</t>
  </si>
  <si>
    <t>PRESTACIÓN DE SERVICIOS PROFESIONALES PARA LA REALIZACION DE ACTIVIDADES DE VERIFICACIÓN Y SUSTANCIACIÓN DE LOS ESTADOS DE CUENTA CORRESPONDIENTE A “OTROS DERECHOS DE TRÁNSITO” TALES COMO SEÑALIZACIÓN, SISTEMATIZACIÓN Y FACTURACIÓN GENERADOS A LOS VEHÍCULOS MATRICULADOS EN LA SECRETARÍA DE MOVILIDAD DEL MUNICIPIO DE ITAGÛÍ ASÍ COMO PARA SU DEBIDA NOTIFICACIÓN A LOS PROPIETARIOS.</t>
  </si>
  <si>
    <t>contratación directa (prestación de servicios profesionales)</t>
  </si>
  <si>
    <t>recursos propios</t>
  </si>
  <si>
    <t>PRESTACIÓN DE SERVICIOS PROFESIONALES DE INGENIERO ESPECIALISTA EN CONTRATACION ESTATAL PARA EL  ACOMPAÑAMIENTO, ASESORÍA Y PROYECCIÓN DE DOCUMENTOS TÉCNICOS EN PROCESOS CONTRACTUALES EN LA OFICINA DE ADQUISICIONES DEL MUNICIPIO DE ITAGÜÍ</t>
  </si>
  <si>
    <t>CONVENIO INTERADMINISTRATIVO DE ASOCIACIÓN ENTRE EL MUNICIPIO DE ITAGÜÍ Y LA AGENCIA DE DESARROLLO LOCAL DE ITAGÜÍ .ADELI- , A FIN DE COORDINAR ACCIONES CONJUNTAS PARA EL FORTALECIMIENTO DEL PROYECTO DE EDUCACIÓN Y CULTURA CIUDADANA, CON VIGÍAS Y GESTORES PEDAGÓGICOS DEL ESPACIO PÚBLICO, EN EL MUNICIPIO DE ITAGÜÍ</t>
  </si>
  <si>
    <t>SOPORTE Y ACOMPAÑAMIENTO EN EL USO Y OPERACION DEL ERP " DINÁMICA GERENCIAL ALCALDIAS"  PARA LAS SECRETARIAS DE LA ALCALDIA Y DE LAS INSTITUCIONES EDUCATIVAS CON QUE CUENTA EL MUNICIPIO</t>
  </si>
  <si>
    <t>Prestación de servicios de apoyo y acompañamiento a la Dirección TIC en la documentación, monitoreo, soporte, mantenimiento, modificación  del SISGED, PQRS, pagina web institucional, intranet y el portal de Itagüí transparente, ademas en la integración del SISGED y el PQRS.</t>
  </si>
  <si>
    <t>SOPORTE Y ACOMPAÑAMIENTO PARA EL DESARROLLO DE APLICACIONES Y SOLUCIONES TECNOLOGICAS EN LA DIRECCION ADMINISTRATIVA DE LAS TECNOLOGIAS Y SISTEMAS DE LA INFORMACION Y LAS COMUNICACIONES DEL MUNICIPIO DE ITAGUI</t>
  </si>
  <si>
    <t>Acompañamiento en la gestion de informacion del sitio web institucional, la intranet, el portal Itagüí Transparente y la plataforma de encuestas del Municipio de Itagüí acorde con los lineamientos de la política de gobierno digital</t>
  </si>
  <si>
    <t xml:space="preserve">81111500
81112200
81111504 </t>
  </si>
  <si>
    <t>Prestación de servicios profesionales de soporte y mantenimiento especializado sobre la infraestructura del Municipio de Itagüí en productos Microsoft, Linux, Fortinet que soportan los servicios  tecnológicos de la administración,  basados en los productos Windows server, Motores de Bases de Datos, Servicios de Virtualización, Seguridad perimetral con Fortinet y Sistema operativo Linux</t>
  </si>
  <si>
    <t>80101507
81111507</t>
  </si>
  <si>
    <t xml:space="preserve">80141600
93121500
</t>
  </si>
  <si>
    <t>81112200                                                         81112300</t>
  </si>
  <si>
    <t>90101600                                                 93131600</t>
  </si>
  <si>
    <t>86111600                                                                                                                                                                                                                                                                                                                                                    86121500                                                                                                                                                                                                                                                                                                                                                   86101700</t>
  </si>
  <si>
    <t>14111507
44121700</t>
  </si>
  <si>
    <t xml:space="preserve">77101700 
</t>
  </si>
  <si>
    <t>81121500
81131500</t>
  </si>
  <si>
    <t>93141500
93141600
93141700</t>
  </si>
  <si>
    <t>86121803
86121804
86121602
86111503
86111504
86101810
86101802
86101802</t>
  </si>
  <si>
    <t>14111500
31201500
31201600
43201800
44103100
41111900
44121500
44121600
44121700
44121800
44121900
44122000</t>
  </si>
  <si>
    <t>76111500
90101700</t>
  </si>
  <si>
    <t>90151800
93131507</t>
  </si>
  <si>
    <t>80111601
93151500
93151600
84111500</t>
  </si>
  <si>
    <t>81111500
81121500</t>
  </si>
  <si>
    <t xml:space="preserve">80111707
80111622
80111701
80111604
86101810
 </t>
  </si>
  <si>
    <t>MARZO</t>
  </si>
  <si>
    <t>Recursos Propios (INVERSION)</t>
  </si>
  <si>
    <t>Compra de Escaner para el programa   FAMILIAS EN ACCIÓN</t>
  </si>
  <si>
    <t xml:space="preserve">Coljuegos </t>
  </si>
  <si>
    <t>Gloria Maria Quintero Hurtado 
gloria.quintero@itagui.gov.co
tel: 3737676 ext 1260-1259
cel: 3113097873</t>
  </si>
  <si>
    <t>PRESTACIÓN DE SERVICIOS PROFESIONALES DE UN COMUNICADOR SOCIAL – PERIODISTA COMO APOYO A LA SECRETARÍA DE GOBIERNO PARA LA DIFUSIÓN DE INFORMACIÓN NOTICIOSA EN DIFERENTES MEDIOS DE COMUNICACIÓN, SOBRE TEMAS DE SEGURIDAD, CONVIVENCIA Y ORDEN PÚBLICO DEL MUNICIPIO DE ITAGÜÍ</t>
  </si>
  <si>
    <t>Otra</t>
  </si>
  <si>
    <t>43212400
44103103</t>
  </si>
  <si>
    <t>PRESTACIÓN DE SERVICIOS PROFESIONALES Y DE APOYO A LA GESTION PARA REALIZAR EL SEGUIMIENTO TÉCNICO EN EL GRUPO DE SUPERVISION DE LA SECRETARIA DE MOVILIDAD AL CONTRATO DE  EJECUCIÓN DEL PROYECTO DE  MODERNIZACIÓN Y ACTUALIZACIÓN DE LA RED SEMAFÓRICA DEL MUNICIPIO DE ITAGUÍ</t>
  </si>
  <si>
    <t xml:space="preserve">CONTRATO DE PRESTACIÓN DE SERVICIOS PROFESIONALES PARA APOYAR AL DEPARTAMENTO ADMINISTRATIVO DE PLANEACIÓN EN EL PROCESO DE SOCIALIZACION, CONSOLIDACIÓN Y VALIDACIÓN DEL DOCUMENTO “PLAN CORREGIMENTAL EL MANZANILLO  Y SU PARQUE DE BORDE” COMO POLITICA PÚBLICA </t>
  </si>
  <si>
    <t>10 Meses</t>
  </si>
  <si>
    <t>CONVENIO INTERADMINISTRATIVO DE ASOCIACIÓN ENTRE EL MUNICIPIO DE ITAGÜÍ Y LA AGENCIA DE DESARROLLO LOCAL DE ITAGÜÍ –ADELI- PARA EL DESARROLLO INTEGRAL DE LAS ACTIVIDADES DE LA PRIMERA FASE DE DEMOLICIÓN ENMARCADAS DENTRO DEL PROYECTO “INTERCAMBIO VIAL DE LA CARRERA 50ª CON CALLE 36 Y 37B DEL MUNICIPIO DE ITAGÜÍ (INDUAMÉRICA)”.</t>
  </si>
  <si>
    <t>ALEX HUMBERTO ACOSTA RUIZ
Telefono 3737676 Ext 1251
humberto.acosta@itagui.gov.vo</t>
  </si>
  <si>
    <t>7 Meses</t>
  </si>
  <si>
    <t>Contratación Directa</t>
  </si>
  <si>
    <t>Alex Humberto Acosta Ruiz
Subsecretario de aseguramiento y control de la salud,  tel: 373 76 76 ext 1257
alex.acosta@itagui.gov.co</t>
  </si>
  <si>
    <t>85101604
85121504</t>
  </si>
  <si>
    <t>42182800                               42182700</t>
  </si>
  <si>
    <t>CONTRATO DE COMPRAVENTA DE EQUIPOS DE ANTROPOMETRIA PARA EL ÁREA DE PROTECCIÓN ALIMENTARIA Y NUTRICIONAL DE LA SECRETARIA DE SALUD Y PROTECCIÓN SOCIAL</t>
  </si>
  <si>
    <t>dos (2) meses</t>
  </si>
  <si>
    <t>segundo trimestre</t>
  </si>
  <si>
    <t>minima cuantia</t>
  </si>
  <si>
    <t>93142000
81101500</t>
  </si>
  <si>
    <t>80161800
82121500</t>
  </si>
  <si>
    <r>
      <t xml:space="preserve">PRESTACIÓN DEL </t>
    </r>
    <r>
      <rPr>
        <i/>
        <sz val="10"/>
        <color indexed="8"/>
        <rFont val="Arial"/>
        <family val="2"/>
      </rPr>
      <t>SERVICIO DE COPIADO E IMPRESIÓN IN SITU INCLUIDO FORMAS PRE IMPRESAS Y REALIZACIÓN DE LA CAMPAÑA: “CULTURA TRIBUTARIA”  EN EL MUNICIPIO DE ITAGÜÍ”</t>
    </r>
  </si>
  <si>
    <t xml:space="preserve">PRESTACIÓN DE SERVICIOS DE APOYO A LA GESTIÓN PARA DESARROLLAR LAS ACTIVIDADES PROPIAS DEL APOYO LOGÍSTICO Y OPERATIVO NECESARIO PARA LA ATENCIÓN DE LA CALAMIDAD PÚBLICA DECRETADA MEDIANTE DECRETO Nro. 474 DE 2019, SEGÚN LA AMENAZA DE RUINA DEL EDIFICIO BABILONIA. </t>
  </si>
  <si>
    <t>2 Meses</t>
  </si>
  <si>
    <t>Prestación de servicios de apoyo a la gestión</t>
  </si>
  <si>
    <t>OBRAS DE MANTENIMIENTO Y/O ADECUACION EN LOS DIFERENTES EDIFICIOS ADMINISTRATIVOS Y SISTEMAS HIDRAULICOS EN EQUIPAMIENTOS Y ESPACIOS PUBLICOS  DEL MUNICIPIO DE ITAGUI.</t>
  </si>
  <si>
    <t>721214
721512
721515
721527</t>
  </si>
  <si>
    <t>CONTRATO DE DEMOLICION MECANICA CONTROLADA DEL EDIFICIO BABILONIA, DENTRO DE LA DECLARATORIA DE CALAMIDAD PUBLICA MEDIANTE EL DECRETO 474 DE 2019</t>
  </si>
  <si>
    <t>Recursos Inversion</t>
  </si>
  <si>
    <t>BERNARDO MEJÍA RESTREPO 
Subsecretario de Gestión del Riesgo de Desastres</t>
  </si>
  <si>
    <t>PRESTACIÓN DE SERVICIO PARA EL SOPORTE TÉCNICO Y OPERATIVO DEL PARQUE AUTOMOTOR DE LA ADMINISTRACIÓN MUNICIPAL DE ITAGÜÍ Y DE LOS ORGANISMOS DE SEGURIDAD Y JUSTICIA QUE PRESTAN SUS SERVICIOS EN ÉSTA CIUDAD</t>
  </si>
  <si>
    <t>PRESTACIÓN DE SERVICIOS PROFESIONALES  DE UN ARQUITECTO  PARA ACOMPAÑAR LA ESTRUCTURACION  DEL PLAN CORREGIMENTAL EL MANZANILLO SU PARQUE DE BORDE Y LA PRESENTACION COMO POLITICA PUBLICA EN LA FASE 3</t>
  </si>
  <si>
    <t>9 MESES Y 15 DIAS</t>
  </si>
  <si>
    <t>CONTRATO INTERADMINISTRATIVO PARA LLEVARA CABO LA APLICACIÓN DE LA NUEVA METODOLOGIA DE FOCALIZACION DEL SISTEMA DE IDENTIFICACION DE POTENCIALES BENEFICIARIOS DE LOS PROGRAMAS SOCIALES SISBEN IV EN EL MUNICIPIO DE ITAGUI</t>
  </si>
  <si>
    <t xml:space="preserve">  PRESTACIÓN DE SERVICIOS PROFESIONALES EN EL ACOMPAÑAMIENTO A LA POBLACIÓN CON DISCAPACIDAD AUDITIVA (SORDOS) Y POBLACIÓN CIEGA Y DE BAJA VISIÓN DE LAS INSTITUCIONES EDUCATIVAS OFICIALES DE LA  SECRETARÍA DE EDUCACIÓN Y CULTURA DEL MUNICIPIO DE ITAGÜÍ</t>
  </si>
  <si>
    <t>PRESTACIÓN DE SERVICIOS PARA LA IMPLEMENTACIÓN DE LA FASE  (VII) DEL PROYECTO TRANSFORMANDO LA EDUCACIÓN (SISTEMA DE EDUCACIÓN RELACIONAL DE ITAGÜÍ SERI) EN CUATRO (4) INSTITUCIONES EDUCATIVAS OFICIALES</t>
  </si>
  <si>
    <t xml:space="preserve">8 MESES </t>
  </si>
  <si>
    <t>PRESTACIÓN DE SERVICIOS PROFESIONALES PARA REALIZAR ACTIVIDADES DE ACOMPAÑAMIENTO QUE CONTRIBUYAN AL SOSTENIMIENTO DEL S.G.C  Y A LA ADMINISTRACIÓN,  ORGANIZACIÓN  Y CUSTODIA DEL ARCHIVO DE EXPEDIENTES LABORALES DE LOS DOCENTES Y DIRECTIVOS DOCENTES  DE LA SECRETARÍA DE EDUCACIÓN Y CULTURA.</t>
  </si>
  <si>
    <t>PRESTACIÓN DE SERVICIOS PROFESIONALESDE UN COMUNICADOR SOCIAL  PARA FORTALECER LA RED DE COMUNICACIONES EN LA DIVULGACION DE LAS ACTIVIDADES  REALIZADAS POR LA SECRETARÍA DE EDUCACIÓN Y CULTURA EN LAS 24 INSTITUCIONES EDUCATIVAS OFICIALES DEL MUNICIPIO DE ITAGUÍ ANTE LA COMUNIDAD EN GENERAL</t>
  </si>
  <si>
    <t>PRESTAR SERVICIOS PROFESIONALES PARA EL APOYO PEDAGÓGICO A LOS ESTUDIANTES EN CONDICIÓN DE DISCAPACIDAD Y CON CAPACIDADES O CON TALENTOS EXCEPCIONALES, Y CAPACITACION A LOS DOCENTES, DIRECTIVOS DOCENTES, PADRES DE FAMILIA Y ESTUDIANTES EN EL SISTEMA DE RESPONSABILIDAD PENAL  PARA ADOLESCENTES EN LAS 24 INSTITUCIONES EDUCATIVAS OFICIALES DEL MUNICIPIO DE ITAGUI</t>
  </si>
  <si>
    <t>PRESTACIÓN DE SERVICIOS PROFESIONALES  PARA DESARROLLAR ACTIVIDADES SOCIO-OCUPACIONALES Y DE MANTENIMIENTO DE HABILIDADES PEDAGOGICAS PARA LA POBLACION CON DISCAPACIDAD SEVERA, QUE NO ESTAN INCLUIDAS EN LAS INSTITUCIONES EDUCATIVAS DEL MUNICIPIO DE ITAGUI Y QUE NO SON  SUCEPTIBLES DE UN PROCESO DE INCLUSION AL SISTEMA DE EDUCACION REGULAR  POR SU NIVEL DE DISCAPACIDAD</t>
  </si>
  <si>
    <t>Desarrollo de estrategias para garantizar el derecho a la alimentación sana con equidad (proceso competitivo para seleccionar el aliado estrategico que ejecute programas de seguridad alimentaria y nutricional del municipio de itagui en el año 2019)</t>
  </si>
  <si>
    <t>FORTALECIMIENTO DE LA EDUCACION MEDIANTE ESTRATEGIAS DE NUTRICION SANA (proceso competitivo para seleccionar el aliado estrategico que ejecute programas de seguridad alimentaria y nutricional del municipio de itagui en el año 2019)</t>
  </si>
  <si>
    <t>marzo</t>
  </si>
  <si>
    <t>RP
SGP</t>
  </si>
  <si>
    <t xml:space="preserve">3 MESES </t>
  </si>
  <si>
    <t xml:space="preserve">Contrato Interadministrativo
</t>
  </si>
  <si>
    <t>PRESTACIÓN DE SERVICIOS PROFESIONALES DE COMUNICACIÓN Y PERIODISMO PARA EL ACOMPAÑAMIENTO A LA SECRETARIA DE EDUCACION Y CULTURA EN LA REALIZACION DE ACTIVIDADES QUE FORTALEZCAN LA ESTRATEGIA "EDUCAR MIENTRAS SE INFORMA" EN LAS VEINTICUATRO (24) INSTITUCIONES EDUCATIVAS OFICIALES DEL MUNICIPIO DE ITAGUI</t>
  </si>
  <si>
    <t>7 MESES</t>
  </si>
  <si>
    <t>Cofinanciado
RP</t>
  </si>
  <si>
    <t>ABRIL</t>
  </si>
  <si>
    <t>APOYAR EL PROGRAMA "JUEVES DE ARTE Y CULTURA"
(PRESTACION DE SERVICIOS DE APOYO A LA GESTION EN ACTIVIDADES OPERATIVAS EN EL FORTALECIMIENTO Y EJECUCION DEL PROYECTO PREDANZA Y DANZA DIRIGIDO A NIÑOS Y NIÑAS, ADOLESCENTES, JOVENES Y ADULTOS DEL MUNICIPIO DE ITAGUI EN EL MARCO DE LA COFINANCIACION 2019 OTORGADA POR EL INSTITUTO DE CULTURA Y PATRIMONIO DE ANTIOQUIA (ICPA) AL ENTE TERRITORIAL)
(PRESTACION DE SERVICIOS DE APOYO A LA GESTION EN ACTIVIDADES OPERATIVAS EN EL FORTALECIMIENTO Y EJECUCION DEL PROYECTO "TEATRO PARA TODOS DIRIGIDO A NIÑOS Y NIÑAS, ADOLESCENTES,JOVENES Y ADULTOS DEL MUNICIPIO DE ITAGUI EN  EL MARCO DE LA  COFINANCIACION 2019 OTORGADA POR EL INSTITUTO DE CULTURA Y PATRIMONIO DE ANTIOQUIA (ICPA) AL ENTE TERRITORIAL)</t>
  </si>
  <si>
    <t>MAYO</t>
  </si>
  <si>
    <t>PRESTACIÓN DE LOS SERVICIOS ESPECIALIZADOS DE VIGILANCIA PRIVADA EN LAS INSTITUCIONES EDUCATIVAS EN LA SEDE CENTRAL Y EN LAS SEDES DESCENTRALIZADAS DE LA ADMINISTRACIÓN MUNICIPAL DE ITAGÜÍ Y SERVICIOS ADICIONALES PARA EL AÑO 2019</t>
  </si>
  <si>
    <t>16 Dias y 11 meses</t>
  </si>
  <si>
    <t>Prestación de servicios de comunicación inmediata en planes IDEN controlados con amparo AIE (Asistencia integral de Equipos) para las secretarias del municipio de itagui</t>
  </si>
  <si>
    <t>Recursos Propios
Coljuegos</t>
  </si>
  <si>
    <t>11meses</t>
  </si>
  <si>
    <t>9meses</t>
  </si>
  <si>
    <t>MINIMA CUANTIA</t>
  </si>
  <si>
    <t>15 DIAS</t>
  </si>
  <si>
    <t xml:space="preserve">ARRENDAMIENTODE ESPACIOFISICO PARA EL FUNCIONAMIENTO DEL GRUPO DE ACCION UNIFICADA POR LA LIBERTAD PERSONAL ANTIOQUIA UNIDAD ENCARGADA DE CONTRARRESTAR LOS DELITOS DE SECUESTRO Y EXTORISION Y SE CONSERVAN LAS CONDICIONES MINIMAS DE CONVIVENCIA DENTRO DE LA JURISDICCION DEL MUNICIPIO DE ITAGUI </t>
  </si>
  <si>
    <t>4meses</t>
  </si>
  <si>
    <t xml:space="preserve">AUNAR ESFUERZOS HUMANOS, ADMINISTRATIVOS JURIDICOS, TECNOLOGICOS, LOGISTICOS ENTRE OTROS CON LA FINALIDAD DE INVERTIR LOS RECURSOSS APORTRADOS POR LA ENTIDAD TERRITORIAL DESTINADOS AL ESTABLECIMIENTO DE RECLUSION DEL ORDEN NACIONAL ERON A CARGO DEL INPEC QUE RECIBEN PERSONAS INDICIADAS O SINDICADAS CON DETENCION PREVENTIVA DEL MUNICIPIO DE ITAGUI ANTIOQUIA </t>
  </si>
  <si>
    <t>segundo Semestre</t>
  </si>
  <si>
    <t>PRESTACIÓN DE SERVICIOS PROFESIONALES EN ASESORÍA Y ACOMPAÑAMIENTO A LAS ACTIVIDADES PROPIAS DE SUSTANCIACIÓN, TRAMITE Y PROYECCIÓN DE ACTUACIONES EN GENERAL,  COMO EN LA CONTINUIDAD DEL PROGRAMA LIQUIDACIONES PROVISIONALES CONSAGRADAS EN LA LEY 1819 DE 2016, EN LOS PROCESOS SEGUIDOS POR LA SUBSECRETARIA DE GESTIÓN DE RENTAS Y LA OFICINA DE FISCALIZACIÓN, CONTROL Y COBRO PERSUASIVO DEL MUNICIPIO DE ITAGUI</t>
  </si>
  <si>
    <t xml:space="preserve">ENERO </t>
  </si>
  <si>
    <t>2MESES</t>
  </si>
  <si>
    <t>SUMINISTRO DE MATERIAL IMPRESO LITOGRAFICO PARA LA SECRETARIA DE HACIENDA Y SERVICIO DE IMPRESIÓN , ESCANER Y FOTOCOPIADO PARA ATENDER LAS NECESIDADES PROPIAS DE LA ADMINISTRACION MUNICIPAL</t>
  </si>
  <si>
    <t>Prestacion de servicios profesionales de asesoria, acompañamiento y apoyo juridico en los procesos,programas y proyectos desarrollados por la secretaria de infraestructura</t>
  </si>
  <si>
    <t>18 dias y 10 meses</t>
  </si>
  <si>
    <t>PRESTACIÓN DE SERVICIOS PROFESIONALES EN AREAS AFINES A LA INGENIERIA PARA REALIZAR ACOMPAÑAMIENTO A LA    SECRETARÍA DE INFRAESTRUCTURA  EN LA ACTUALIZACION DEL INVENTARIO DE REDES DE SERVICIOS PUBLICOS DEL MUNICIPIO DE ITAGUI</t>
  </si>
  <si>
    <t>PRESTACION DE SERVICIOS PARA LA ATENCION CORRECTIVA Y PREVENTIVA INCLUYENTO REFACCIONES PARA  LOS ASCENSORES MARCA MITSUBISHI, SIGMA Y SCHINDLER ANDINO DEL MUNICIPIO DE ITAGUI  AÑO 2019</t>
  </si>
  <si>
    <t>CONVENIO INTERADMINISTRATIVO DE ASOCIACION ENTRE EL MUNICIPIO DE ITAGUI Y LA AGENCIA DE DESARROLLO LOCAL DE ITAGUI -ADELI- PARA EL DESARROLLO DE ACTIVIDADES INHERENTES AL PROYECTO "MODERNIZACION DEL ESPACIO PUBLICO Y/O EQUIPAMENTO EN ELMUNICIPIO DE  ITAGUI</t>
  </si>
  <si>
    <t>propios Credito</t>
  </si>
  <si>
    <t>concurso de meritos</t>
  </si>
  <si>
    <t>80101600
81101600
81141500
83101500
93142000</t>
  </si>
  <si>
    <t>CONSTRUCCIÓN Y REHABILITACIÓN DEL SISTEMA DEL ALCANTARILLADO Y SISTEMA DE PILA PÚBLICA DE LA VEREDA LA MARIA ETAPA N° 2 Y OBRAS COMPLEMENTARIAS NECESARIAS PARA GARANTIZAR LA PRESTACIÓN DE SERVICIO DE ACUEDUCTO Y ALCANTARILLADO</t>
  </si>
  <si>
    <t>Licitacion Publica</t>
  </si>
  <si>
    <t>PRESTACION DE SERVICIOS PROFESIONALES DE REPRESENTACION JUDICIAL EN ASUNTOS DE CARÁCTER TRIBUTARIO, QUE  IMPACTAN EL PROYECTO DE  FORTALECIMIENTO DE LA LEGALIDAD Y OPORTUNIDAD DE LA  GESTION ADMINISTRATIVOA DE LA SECRETARIA JURIDICA  DEL MUNICIPIO DE ITAGUI</t>
  </si>
  <si>
    <t>11 DIAS  Y 10 MESES</t>
  </si>
  <si>
    <t>80121600
80121700</t>
  </si>
  <si>
    <t xml:space="preserve">ADQUIRIR LOS UNIFORMES PARA EL FORTALECIMIENTO DEL CENTRO DE INICIACIÓN Y FORMACIÓN DEPORTIVA DE ITAGÜÍ –CIFDI EN EL   AÑO 2019 </t>
  </si>
  <si>
    <t>julio</t>
  </si>
  <si>
    <t>45 Dias Habiles</t>
  </si>
  <si>
    <t>impuesto nal al consumo de telefonia</t>
  </si>
  <si>
    <t>PRESTACIÓN DE SERVICIOS PROFESIONALES COMO  BIOLOGA COMO SOPORTE EN LAS ACCIONES DE INSPECCION, VIGILANCIA Y CONTROL AMBIENTAL PERIÓDICO EN LAS ÁREAS DE RESERVA DE LA JURISDICCION Y EN LOS ´PREDIOS PUBLICOS DE IMPORTANCIA AMBIENTAL A CARGO DE LAS SECRETARIAS DEL MEDIO AMBIENTE DEL MUNICIPIO DE ITAGUI</t>
  </si>
  <si>
    <t>PRESTACIÓN DE SERVICIOS PROFESIONALES DE UNA ECONOMISTA AGRICOLA COMO SOPORTE EN LAS ACCIONES DE INSPECCION, VIGILANCIA Y CONTROL AMBIENTAL PERIÓDICO EN LAS ÁREAS DE RESERVA DE LA JURISDICCION Y EN LOS PREDIOS PUBLICOS DE IMPORTANCIA AMBIENTAL A CARGO DE LAS SECRETARIAS DEL MEDIO AMBIENTE DEL MUNICIPIO DE ITAGUI</t>
  </si>
  <si>
    <t>PRESTACION DE SERVICIOS DE APOYO A LA GESTION DE TECNOLOGO EN PRODUCCION AGRICOLA PARA APOYAR LA EXTENSION AGROPECUARIA Y LA ASISTENCIA TECNICA EN EL MUNICIPIO DE ITAGUI</t>
  </si>
  <si>
    <t xml:space="preserve">Cofinanciado
</t>
  </si>
  <si>
    <t xml:space="preserve">PRESTACION DE SERVICIOS DE APOYO A LA GESTION PARA EJECUTAR ACCIONES DE LA SECRETARIA DE MEDIO AMBIENTE DEL MUNICIPIO DE ITAGUI, ENMARCADAS EN LA EXTENSION AGROPECUARIA Y LA ASISTENCIA TECNICA </t>
  </si>
  <si>
    <t>CONVENIO INTERADMINISTRATIVO DE ASOCIACION ENTRE EL MUNICIPIO DE ITAGUI Y LA AGENCIA DE DESARROLLO LOCAL DE ITAGUI -ADELI- PARA IMPLEMENTAR EL PROYECTO DE MODERNIZACION Y ACTIALIZACION DE LA RED SEMAFORICA DEL MUNICIPIO DE  ITAGU</t>
  </si>
  <si>
    <t>ARRENDAMIENTO DE LOTE PARA FUNCIONAMIENTO DEL COSO MUNICIPAL DEITAGUI</t>
  </si>
  <si>
    <t>JUNIO</t>
  </si>
  <si>
    <t>PRESTACION DE SERVICIOS DE APOYO A LA GESTION EN EL DESARROLLO LOGISTICO Y OPERATIVO PARA EL TRASLADO Y REUBICACION DE LOS VEHICULOS QUE SE ENCUENTRAN INMOVILIZADOS POR LA SECRETARIA DE MOVILIDAD DEL MUNICIPIO DE ITAGUI ALNUEVO PARQUEADERO DESTINADO PARA SU CUSTODIA</t>
  </si>
  <si>
    <t>7 Meses 13DIAS</t>
  </si>
  <si>
    <t>GLORIA PATRICIA ISAZA ORDUZ
Secretaria de Participacion e Inclusion Social
gloria.isaza@itagui.gov.co
Telefono: 373 3161</t>
  </si>
  <si>
    <t>prestacion de servicios de apoyo a la gestion para realizar las presentaciones artisticas de la subsecretaria de la juventud de la secretaria de participacion e inclusion social durante el año 2019</t>
  </si>
  <si>
    <t>15 dias  9meses</t>
  </si>
  <si>
    <t>Prestacion de servicios de apoyo a la gestion para actividadesartisticas y culturales de la subsecretaria de participacion y gestion comunitaria</t>
  </si>
  <si>
    <t>GLORIA PATRICIA ISAZA ORDUZ
Secretaria de Participacion e Inclusion Social
gloria.isaza@itagui.gov.co
Telefono: 373 3162</t>
  </si>
  <si>
    <t>Prestacion  de servicios de apoyo a la gestión para realizar actividades logísticas mediante presentaciones artísticas, culturales y lúdicas, a fin de promover la inclusión de la población lgtbi del municipio de Itagüí</t>
  </si>
  <si>
    <t xml:space="preserve"> 8 meses</t>
  </si>
  <si>
    <t>Prestacion de servicios profesionales para posibilitar el desarrrollo humano y social de treinta y cuatro personas en condicion de discapacidad intelectual y sindrome de down con el fin de promover mejores posibilidades</t>
  </si>
  <si>
    <t xml:space="preserve">Prestacion de servicios profesionales para desarrollar actividades de capacitacion en pautas de crianza y actividades artisticas y culturales para niños, niñas adolescentes y familia del municipio de itagui </t>
  </si>
  <si>
    <t>Junio</t>
  </si>
  <si>
    <t>Prestacion de servicios de apoyo a la gestion para realizar actividades operativas y logisticas que permitan las  presentaciones artisticas y actividades  ludico recreativas de los adultos mayores que atiende la secretaria de participacion e inclusion social del Municipio de Itagui</t>
  </si>
  <si>
    <t>Julio</t>
  </si>
  <si>
    <t>93141506
93141700
78111800</t>
  </si>
  <si>
    <t>5  meses</t>
  </si>
  <si>
    <t>Prestación de Servicios Profesionales para gerenciar los Sistemas de Información para el apoyo de la gestion de la salud pubica de la secretaria de Salud y proteccion social</t>
  </si>
  <si>
    <t>“Prestación de servicios profesionales para la gestión integral de la Secretaría de Salud y Protección Social, de manera específica en el Componente de Prestación de Servicios de Salud a la Población Pobre No Asegurada ”</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</si>
  <si>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ademas presenten patologias como enfermedad pulmonar obstructiva cronica (EPOC) y /o  discapacidad fisica o enfermedad mental, y otras enfermedades que le impidan el facil acceso a los servicios de salud en el municipio de itagui, a atraves de la estrategia "medicos en su casa"</t>
  </si>
  <si>
    <t>Prestación de servicios de apoyo a  la gestion  como auxiliar para la asesoría y orientación de personas en la gestión integral de los servicios de atención a la comunidad –SAC. Dentro de la secretaria de salud y protección social.</t>
  </si>
  <si>
    <t>Prestación de Servicios  de un  Profesional en gerencia de sistemas de informacion en salud (GESIS); para el apoyo del area d de aseguramiento y control  de la salud, en la Gestión Integral del Sistema de Información de la Secretaría de Salud y Protección Social.</t>
  </si>
  <si>
    <t>Prestación de servicios profesionales para  verificar la gestión de la secretaría de salud y protección social y de manera específica en el seguimiento de procesos en el área de aseguramiento y salud pública</t>
  </si>
  <si>
    <t>Prestación de servicios de apoyo a la gestion para la orientación y desarrollo de estrategias de atención en salud a grupos poblacionales especiales dentro de la secretaria de salud y protección social.</t>
  </si>
  <si>
    <t>Prestación de servicios profesionales como nutricionista  y dietista para el apoyo integral de la Secretaría de Salud y Protección Social en el programa de Seguridad Alimentaria y Nutricional</t>
  </si>
  <si>
    <t>Prestación de servicios de un profesional medico especialista  en epidemiologia y gerencia de auditoria de calidad, como apoyo  a los procesos de evaluación médica en la prestación de servicios de salud a la PPNA del municipio de itagui.</t>
  </si>
  <si>
    <t>Prestación de servicios para el apoyo a la gestión en el soporte integral de la Secretaría de Salud y Protección Socialen diferentes componentes</t>
  </si>
  <si>
    <t>Prestación de servicios profesionales para desarrollar el programa de Convivencia Social y Salud Mental enfocado en la implementacion y seguimiento de la politica publica de salud mental liderada por la Secretaría de Salud y Protección Social</t>
  </si>
  <si>
    <t>Prestación de servicios profesionales para fortalecer el proyecto "Forja tu salud", dirigido a jóvenes y adolescentes  con alto riesgo de consumo de sustancias psicoactivas, prostitución y delincuencia de la  comuna cuatro del municipio de itagui</t>
  </si>
  <si>
    <t>abril</t>
  </si>
  <si>
    <t>86101705
86111602</t>
  </si>
  <si>
    <t>Prestación de servicios profesionales para la puesta en marcha del sistema de emergencias médicas en el Municipio de Itagui</t>
  </si>
  <si>
    <t>Prestación de servicios para realizar acciones de control de enfermedades transmitidas por  vectores y los factores de riesgos asociados al ambiente como vacunacion antirrabica en el municipio de itagui</t>
  </si>
  <si>
    <t>70122000
72102100
85111700</t>
  </si>
  <si>
    <t>85122201
85101600
85101700</t>
  </si>
  <si>
    <t>junio</t>
  </si>
  <si>
    <t xml:space="preserve"> Coljuegos - ETESA</t>
  </si>
  <si>
    <t>arrendamiento de un (1) inmueble ubicado en la calle  48  N° 51-34, el cual consta de aula taller 1, aula taller 3, aula taller 4, aula primer piso (oficina) para el funcionamiento de la escuel  Eladio Velez y para el desarrollo de sus  actividades culturales</t>
  </si>
  <si>
    <t>ARRENDAMIENTO DE UN (1) LOCAL COMERCIAL PARA USO DE LA OFICINA DEL SISBEN DE LA ADMINISTRACION MUNICIPAL DE ITAGUI, UBICADO EN LA CARRERA 51 N° 54-20 PRIMER PISO DEL MUNICIPIO DE ITAGUI, CON UN AREA DE 184 M, DOTADO DE DOS (2) BAÑOS, COCINETA, PATIO, SERVICIO DE TELEFONO DOS LINEAS TELEFONICAS, CONEXIONES A INTERNET, SERVICIO DE MONITOREO ALARMA CON CONTADOR DE ENERGIA Y ACUEDUCTO INDEPENDIENTES</t>
  </si>
  <si>
    <t>21 dias y  10 meses</t>
  </si>
  <si>
    <t>Prestacion de servicios profesionales en actividades administrativas de psicologa organizacional master en gestion integral de calidad y auditora HSEQ, para brindar orientacion en el àrea de talento humano para la articulacion del SG SST al  SIGI</t>
  </si>
  <si>
    <t>80101505
80101506</t>
  </si>
  <si>
    <t>FEBRERO</t>
  </si>
  <si>
    <t>Prestación de servicios de apoyo a la gestión para la celebracion del dia de la mujer en el municipio de itagui</t>
  </si>
  <si>
    <t>Prestacion de servicios profesionales para el desarrollo y jecucion de actividades y eventos del Plan Institucional de Bienestar Estimulos e Incentivos PIBEI y actividades contempladas en el acuerdo sindical 2017 - 2019</t>
  </si>
  <si>
    <t>Prestación de servicios profesionales para brindar soporte en la ejecucion del Plan de Capacitacion PIC enmarcado en el decreto 051 de 2019 del municipio de itagui</t>
  </si>
  <si>
    <t>Prestacion de servicios para adoptar y ejecutar la planificacion del sistema de gestion de la seguridad y salud en el trabajo SG-SST, de los servidores publicos del municipio de itagui</t>
  </si>
  <si>
    <t>Prestacion de servcios profesionales  para el apoyo y asesoria al programa de seguridad y salud en el trabajo</t>
  </si>
  <si>
    <t>Arrendamiento del bien inmueble localizado en la vereda los gomez que permita el funcionamiento de la corregiduria y comisaria de familia corregimiento el manzanillo del municipio de itagui</t>
  </si>
  <si>
    <t>Contractacion Directa</t>
  </si>
  <si>
    <t>Prestación de servicios profesionales de un contador publico para asesorar y soportar contablemente la ejecucion de los convenios interadministrativos de cofinanciacion suscritos por la  Secretaría de Vivienda y Hábitat.</t>
  </si>
  <si>
    <t>prestacion de servicios profesionales  de tecnico juridico para el acompañamiento, soporte y verificacion de actuaciones y procesos contractuales en la oficina de adquisiciones del municipio de itagui dentro del marco de calidad</t>
  </si>
  <si>
    <t>SELECCIÓN ABREVIADA</t>
  </si>
  <si>
    <t>Prestación de servicios profesionales de una abogada como apoyo a  la secretaria de participacion e inclusion social en los asuntos relacionados con el  derecho  de familia propios  de las acciones del proyecto "familias integradas para la convivencia del municipio de itagui</t>
  </si>
  <si>
    <t>Prestacion de servicios profesionales en el soporte legal y financiero de la gestion administrativa propia de las  actividades que adelanta el fondo rotatorio de vivienda de los servidores publicos del municipio de itagui, asi como la representacion judicial de la entidad  territorial en los procesos judiciales relacionados con la actividad del  mismo</t>
  </si>
  <si>
    <t>10 meses y 15 dias</t>
  </si>
  <si>
    <t>PRESTACIÓN DE SERVICIOS DE APOYO A LA GESTIÓN EN EL ALMACENAMIENTO, CUSTODIA DE ARCHIVOS Y CONSULTAS EN EL ARCHIVO CENTRAL DE LA ADMINISTRACIÓN MUNICIPAL DE ITAGÜÍ.</t>
  </si>
  <si>
    <t>PRESTACIÓN DE SERVICIOS PROFESIONALES DE SOPORTE TÉCNICO EN EL REGISTRO Y GENERACIÓN DE INFORMACIÓN EN LOS APLICATIVOS DISPUESTOS POR LA ADMINISTRACIÓN MUNICIPAL EN LOS TEMAS RELACIONADOS CON LIQUIDACIÓN DE NÓMINA, SEGURIDAD SOCIAL, PRESTACIONES SOCIALES, ELEMENTOS DE CONSUMO Y ACTIVOS FIJOS (BIENES MUEBLES E INMUEBLES), EN LA SECRETARÍA DE SERVICIOS ADMINISTRATIVOS. DE LA MISMA FORMA, PRESTAR EL SOPORTE TÉCNICO  PARA SOLUCIONAR LAS INCONSISTENCIAS Y/O NOVEDADES QUE SE GENEREN EN  LA AFECTACIÓN CONTABLE, PRESUPUESTAL Y DE TESORERÍA DERIVADA DE LOS PROCESOS DE LIQUIDACIÓN DE NÓMINA, SEGURIDAD SOCIAL Y PRESTACIONES SOCIALES, COMO EN EL REGISTRO DE INGRESOS (ADQUISICIONES), TRASLADOS, DESPACHOS Y DEMÁS TRANSACCIONES DE ELEMENTOS DE CONSUMO Y ACTIVOS FIJOS (BIENES MUEBLES E INMUEBLES), EN LA SECRETARÍA DE HACIENDA</t>
  </si>
  <si>
    <t>Prestacion de servicios de apoyo a la gestion en soporte y mantenimiento a la infraestructura tecnologica de comunicaciones del municipio de itagui</t>
  </si>
  <si>
    <t>Prestacion de servicios profesionales para fortalecer los procesos de la auditoria interna, el control interno y su articulacion con los nuevos roles, frente a las lineas de defensa definidas en el modelo integrado de planeacion y gestion (MIPG) del municipio de itagui</t>
  </si>
  <si>
    <t>Prestacion de servicios de apoyo a la gestion en la implementacion de la estrategia de uso y aropiacion en los puntos vive digital del municipio de itagui</t>
  </si>
  <si>
    <t>Mayo</t>
  </si>
  <si>
    <t>15 dias y 6 meses</t>
  </si>
  <si>
    <t>DESARROLLAR LOS PROGRAMAS Y ACTIVIDADES DE INTERES PUBLICO PARA LA PROMOCIÓN, EL FOMENTO Y LA FORMACIÓN INTEGRAL DE NIÑOS, NIÑAS Y JOVENES ADOLESCENTES  CON EDADES ENTRE LOS 6 A 17 AÑOS DEL MUNICIPIO DE ITAGUI COMOBENEFICIARIOS DE LAS ESCUELAS SOCIO DEPORTIVAS DEL REAL MADRID EN CONVENIO SUSCRITO CON LA FUNDACION CONCIVICA PARA EL AÑO 2019</t>
  </si>
  <si>
    <t>7,5 MESES</t>
  </si>
  <si>
    <t>ADECUACION DEL ESPACIO DESTINADO PARA EL  FUNCIONAMIENTO DE LA SECRETARIA DE EDUCACION Y CULTURA DEL MUNICIPIO DE ITAGUI E INSTALACION DE MOBILIARIO</t>
  </si>
  <si>
    <t>56101500
56111500
56121300
72102900</t>
  </si>
  <si>
    <t>dos meses</t>
  </si>
  <si>
    <t>selección abreviada menor cuantia</t>
  </si>
  <si>
    <t xml:space="preserve">“PRESTACIÓN DE SERVICIOS DE APOYO A LA GESTIÓN PARA REALIZAR ACTIVIDADES DEL PLAN DE BIENESTAR DOCENTE DE LA SECRETARIA DE EDUCACIÓN Y CULTURA DEL MUNICIPIO DE ITAGÜÍ.  </t>
  </si>
  <si>
    <t>Contratar con una o varias compañías de seguros legalmente autorizadas para funcionar en el pais, el programa general de seguros para la proteccion de las personas, bienes e intereses patrimoniales de propiedad del municipio de  itagui y de aquellos por los que sea o llegare a ser legalmente responsable</t>
  </si>
  <si>
    <t>84131500
84131600</t>
  </si>
  <si>
    <t>segundo semestre de 2019</t>
  </si>
  <si>
    <t>Prestacion de servicios de apoyo a la gestion para realizar actividades logisticas, asistenciales a la secretria de gobierno municipal y autoridades, en coordinacion con los organismos de seguridad del municipio de itagui</t>
  </si>
  <si>
    <t>27 dias y cinco (5) meses</t>
  </si>
  <si>
    <t xml:space="preserve">Propios </t>
  </si>
  <si>
    <t>PRESTACION DE SERVICIOS PROFESIONALES  PARA EL  FORTALECIMIENTO  DEL PROCESO TECNICO, METODOLOGICO Y NORMATIVO PARA EL EMPALME DE LA ADMINISTRACION MUNICIPAL DE ITAGUI, EN ASUNTOS DE GESTION FINANCIERA PARA EL DESARROLLO TERRITORIAL, GESTION FINANCIERA, GESTION ADMINISTRATIVA Y GESTION JURIDICA, DE CONFORMIDAD CON LA NORMATIVIDAD VIGENTE, LAS DIRECTRICES DEL GOBIERNO NAIONAL Y DE LOS ORGANISMOS DE CONTROL</t>
  </si>
  <si>
    <t>14 DIAS Y 4 MESES</t>
  </si>
  <si>
    <t>PRESTACION DE SERVICIOS PARA LA CONFIGURACION E IMPLEMENTACION DE UN SISTEMA DE INFORMACION GEOGRAFICO AMBIENTAL A TRAVES DE UN GEOPORTAL</t>
  </si>
  <si>
    <t>JULIO</t>
  </si>
  <si>
    <t>81111600
81111600
81111700
81151600
43231500</t>
  </si>
  <si>
    <t>ADQUISICION DE DOTACION BASICA PARA ALGUNAS DEPENDENCIAS DE LA ADMINSITRACION</t>
  </si>
  <si>
    <t>PROPIOS</t>
  </si>
  <si>
    <t>UN MES</t>
  </si>
  <si>
    <t>GUILLERMO  LEON RESTREPO 
Secretario de Educación y Cultura</t>
  </si>
  <si>
    <r>
      <t xml:space="preserve">CONSULTORÍA PARA EL FORTALECIMIENTO DEL SERVICIO DE ACUEDUCTO EN LAS ZONAS RURALES Y URBANAS DEL MUNICIPIO DE ITAGÜÍ E INTERVENTORÍA TÉCNICA, LEGAL,  ADMINISTRATIVA, FINANCIERA Y AMBIENTAL AL CONTRATO DE </t>
    </r>
    <r>
      <rPr>
        <sz val="10"/>
        <color indexed="8"/>
        <rFont val="Arial"/>
        <family val="2"/>
      </rPr>
      <t>CONSTRUCCIÓN Y REHABILITACIÓN DEL SISTEMA DEL ALCANTARILLADO Y SISTEMA DE PILA PÚBLICA DE LA VEREDA LA MARIA ETAPA N° 2 Y OBRAS COMPLEMENTARIAS NECESARIAS PARA GARANTIZAR LA PRESTACIÓN DE SERVICIO DE ACUEDUCTO Y ALCANTARILLADO</t>
    </r>
  </si>
  <si>
    <t>Prestación de servicios de un profesional de la salud especialista en gerencia de servicios sociales para apoyar los procesos de monitoreo y  evaluacion del cumplimiento de las actividades de proteccion especifica y deteccion temprana correspondiente a la informacion reportada a traves de la resolucion 4505 de 2012 o la que haga sus  veces del municipio de itagui</t>
  </si>
  <si>
    <t>Prestación de Servicios Profesionales de un comunicador gráfico para el fortalecimiento de la estrategia comunicacional interna y externa de la Secretaría de Salud y Protección Social del municipio de Itagüí</t>
  </si>
  <si>
    <t>contratacion directa</t>
  </si>
  <si>
    <t>Coljuegos</t>
  </si>
  <si>
    <t>HERNAN SILGADO-3737676 Ext 1251-hernan.silgado@itagui.gov.vo</t>
  </si>
  <si>
    <t>72103300
93142000
81101700</t>
  </si>
  <si>
    <t>16 de agosto de 2019</t>
  </si>
  <si>
    <t>“CONSTRUCCIÓN DE LAS OBRAS DE MITIGACIÓN Y PROTECCIÓN PARA LA ESTABILIZACIÓN DE LA PLACA POLIDEPORTIVA DE LA VEREDA EL PROGRESO EN EL MUNICIPIO DE ITAGUI”.</t>
  </si>
  <si>
    <t>DOS (2) MESES</t>
  </si>
  <si>
    <t>MÍNMA CUANTÍA</t>
  </si>
  <si>
    <t xml:space="preserve">721415
721033
721015 </t>
  </si>
  <si>
    <t>SEGUNDO SEMESTRE</t>
  </si>
  <si>
    <t>PRESTACIÓN DE SERVICIOS PROFESIONALES PARA LA REALIZACIÓN DE TALLERES DE SOCIALIZACIÓN DEL NUEVO CÓDIGO NACIONAL DE POLICÍA Y CONVIVENCIA LEY 1801  DEL 29 DE JULIO DE 2016, CAPACITACIÓN Y ACTUALIZACIÓN A LA FUERZA PÚBLICA EN LAS ADICIONES Y MODIFICACIONES DE LEY QUE GARANTICEN LA SANA CONVIVENCIA EN EL MUNICIPIO DE ITAGÜÍ</t>
  </si>
  <si>
    <t>Cinco (5) meses</t>
  </si>
  <si>
    <t xml:space="preserve">Prestación de servicios profesionales </t>
  </si>
  <si>
    <t>Noviembre</t>
  </si>
  <si>
    <t>Arrendamiento de Un (1) local para uso público y una (1) celda de parqueadero, para uso de la Administración Municipal de Itagüí, ubicado en el Centro Comercial de Itagüí, Local 112.</t>
  </si>
  <si>
    <t>Noviembre 2019</t>
  </si>
  <si>
    <t>realizar contrato arredamiento de (1) local, en la I. educativa el Rosario</t>
  </si>
  <si>
    <t>octubre -diciembre</t>
  </si>
  <si>
    <t xml:space="preserve">3 meses </t>
  </si>
  <si>
    <t>PRESTACIÓN DE SERVICIOS DE APOYO A LA GESTIÓN PARA REALIZAR ACTIVIDADES LUDICO - RECREATIVAS Y CULTURALES CON EL FIN DE CONMEMORAR LA POBLACIÓN CON DISCAPACIDAD QUE ATIENDE LA SECRETARIA DE PARTICIPACIÓN E INCLUSIÓN SOCIAL DEL MUNICIPIO DE ITAGUI</t>
  </si>
  <si>
    <t>Septiembre</t>
  </si>
  <si>
    <t>PRESTACION DE SERVICIOS DE APOYO A LA GESTIÓN EN ACTIVIDADES ASISTENCIALES Y ADMINISTRATIVAS PARA SOPORTAR LA ATENCION A LA CIUDADANIA DE LOS DIFERENTES DEPENDENCIAS DE LA ADMINISTRACION MUNICIPA DE ITAGUI</t>
  </si>
  <si>
    <t>SEPTIEMBRE</t>
  </si>
  <si>
    <t>MARTA LUCÍA SÁNCHEZ GÓMEZ - Lider de la Oficina de Atención al Ciudadano y Gestión Documental -rafael.rivera@itagui.gov.co; ext 1238</t>
  </si>
  <si>
    <t>MARTA LUCÍA SÁNCHEZ GÓMEZ                                                - Secretario de Despacho- Secretaria General - marta.sanchez@itagui.gov.co; ext 3082</t>
  </si>
  <si>
    <t>MARTA LUCÍA SÁNCHEZ GÓMEZ                                                - Secretario de Despacho- Secretaria General - marta.sanchez@itagui.gov.co; ext 3083</t>
  </si>
  <si>
    <t>Mejoramiento de las condiciones locativas en el Centro Vida Día Zona Sur "Hogar de los Recuerdos"</t>
  </si>
  <si>
    <t>Cuarto Trimestre</t>
  </si>
  <si>
    <t>Un (01) mes</t>
  </si>
  <si>
    <t>Selección abreviada</t>
  </si>
  <si>
    <t>Cofinanciados</t>
  </si>
  <si>
    <t>Nidian Astrid Montoya Secretaria de Salud y Participación Social</t>
  </si>
  <si>
    <t>PRESTACIÓN DE SERVICIOS PROFESIONALES PARA LA ELABORACIÓN DE ESTUDIOS DE FACTIBILIDAD PARA “PERFIL ALIMENTARIO Y NUTRICIONAL POR CICLO VITAL” Y EL “PLAN DE ABASTECIMIENTOS DE ALIMENTOS DEL MUNICIPIO DEL MUNICIPIO DE ITAGÜÍ</t>
  </si>
  <si>
    <t>Un (01) mes veinte (20) días</t>
  </si>
  <si>
    <t>Conttratación directa</t>
  </si>
  <si>
    <t>CONVENIO INTERADMINISTRATIVO DE ASOCIACIÓN PARA AUNAR ESFUERZOS DENTRO DEL PROYECTO DE ILUMINACIÓN ORNAMENTAL EN TEMPORADA NAVIDEÑA EN EL MUNICIPIO DE ITAGÜÍ.</t>
  </si>
  <si>
    <t xml:space="preserve">CONTRATACIÓN DIRECTA (CONVENIO INTERAMDINISTRATIVO DE ASOCIACIÓN art 95 ley 489 de 1998)
</t>
  </si>
  <si>
    <t>64 dias</t>
  </si>
  <si>
    <t xml:space="preserve">931415
931417
931418
931421
</t>
  </si>
  <si>
    <t>PRESTACIÓN DE SERVICIOS PROFESIONALES PARA SOPORTAR A LA ENTIDAD EN LA REALIZACIÓN DE ACTIVIDADES Y EVENTOS ARTÍSTICOS Y CULTURALES QUE POSIBILITEN LA PARTICIPACIÓN DE LA COMUNIDAD EN LOS PROCESOS DE INTERÉS LOCAL Y PROPICIE EL FORTALECIMIENTO DE LAS ORGANIZACIONES SOCIALES, COMUNALES O COMUNITARIAS.</t>
  </si>
  <si>
    <t>OCTUBRE DE 2019</t>
  </si>
  <si>
    <t xml:space="preserve">2 MESES </t>
  </si>
  <si>
    <t>CONTRATACIÓN DIRECTA (PRESTACIÓN DE SERVICIOS PROFESIONALES)</t>
  </si>
  <si>
    <t>93141500
93141700</t>
  </si>
  <si>
    <t>Maria Isabel Ramirez
maria.ramirez@itagui.gov.co
Tel:373 76 76 Ext. 1532</t>
  </si>
  <si>
    <t>Ejecutar acciones estratégicas para el fortalecimiento de la seguridad y convivencia comunitaria, a fin de incentivar el autocuidado  y empoderar al ciudadano de los mecanismos de defensa de sus derechos, el acceso a la justicia, los entornos protectores que previenen la violencia y el delito  en consonancia con el Plan de Desarrollo 2016 – 2019 “Itagüí avanza con equidad para todos</t>
  </si>
  <si>
    <t>45 dias</t>
  </si>
  <si>
    <t>93121700
93141500</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</si>
</sst>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0\ _€_-;\-* #,##0.00\ _€_-;_-* &quot;-&quot;??\ _€_-;_-@_-"/>
    <numFmt numFmtId="174" formatCode="_-[$$-240A]\ * #,##0_-;\-[$$-240A]\ * #,##0_-;_-[$$-240A]\ * &quot;-&quot;_-;_-@_-"/>
    <numFmt numFmtId="175" formatCode="[$$-240A]#,##0"/>
    <numFmt numFmtId="176" formatCode="_(* #,##0_);_(* \(#,##0\);_(* &quot;-&quot;??_);_(@_)"/>
    <numFmt numFmtId="177" formatCode="&quot;$&quot;#,##0;[Red]\-&quot;$&quot;#,##0"/>
    <numFmt numFmtId="178" formatCode="[$$-240A]\ #,##0"/>
    <numFmt numFmtId="179" formatCode="0.0"/>
    <numFmt numFmtId="180" formatCode="_-[$$-240A]\ * #,##0.00_-;\-[$$-240A]\ * #,##0.00_-;_-[$$-240A]\ * &quot;-&quot;??_-;_-@_-"/>
    <numFmt numFmtId="181" formatCode="_-[$$-240A]\ * #,##0.0_-;\-[$$-240A]\ * #,##0.0_-;_-[$$-240A]\ * &quot;-&quot;??_-;_-@_-"/>
    <numFmt numFmtId="182" formatCode="_-[$$-240A]\ * #,##0_-;\-[$$-240A]\ * #,##0_-;_-[$$-240A]\ *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d/mm/yyyy;@"/>
    <numFmt numFmtId="188" formatCode="_-&quot;$&quot;* #,##0.00_-;\-&quot;$&quot;* #,##0.00_-;_-&quot;$&quot;* &quot;-&quot;??_-;_-@_-"/>
    <numFmt numFmtId="189" formatCode="_-[$$-240A]* #,##0_-;\-[$$-240A]* #,##0_-;_-[$$-240A]* &quot;-&quot;??_-;_-@_-"/>
    <numFmt numFmtId="190" formatCode="_(&quot;$&quot;\ * #,##0.0_);_(&quot;$&quot;\ * \(#,##0.0\);_(&quot;$&quot;\ * &quot;-&quot;??_);_(@_)"/>
  </numFmts>
  <fonts count="63">
    <font>
      <sz val="11"/>
      <color theme="1"/>
      <name val="Calibri"/>
      <family val="2"/>
    </font>
    <font>
      <sz val="11"/>
      <color indexed="8"/>
      <name val="Calibri"/>
      <family val="2"/>
    </font>
    <font>
      <b/>
      <sz val="11"/>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9"/>
      <name val="Arial"/>
      <family val="2"/>
    </font>
    <font>
      <u val="single"/>
      <sz val="11"/>
      <color indexed="8"/>
      <name val="Calibri"/>
      <family val="2"/>
    </font>
    <font>
      <sz val="10"/>
      <color indexed="8"/>
      <name val="Arial"/>
      <family val="2"/>
    </font>
    <font>
      <sz val="10"/>
      <name val="Arial"/>
      <family val="2"/>
    </font>
    <font>
      <sz val="11"/>
      <name val="Arial"/>
      <family val="2"/>
    </font>
    <font>
      <sz val="11"/>
      <name val="Calibri"/>
      <family val="2"/>
    </font>
    <font>
      <u val="single"/>
      <sz val="11"/>
      <name val="Calibri"/>
      <family val="2"/>
    </font>
    <font>
      <b/>
      <sz val="10"/>
      <color indexed="8"/>
      <name val="Arial"/>
      <family val="2"/>
    </font>
    <font>
      <b/>
      <sz val="10"/>
      <name val="Arial"/>
      <family val="2"/>
    </font>
    <font>
      <i/>
      <sz val="10"/>
      <color indexed="8"/>
      <name val="Arial"/>
      <family val="2"/>
    </font>
    <font>
      <u val="single"/>
      <sz val="11"/>
      <color indexed="12"/>
      <name val="Calibri"/>
      <family val="2"/>
    </font>
    <font>
      <u val="single"/>
      <sz val="11"/>
      <color indexed="20"/>
      <name val="Calibri"/>
      <family val="2"/>
    </font>
    <font>
      <b/>
      <sz val="12"/>
      <color indexed="8"/>
      <name val="Calibri"/>
      <family val="2"/>
    </font>
    <font>
      <sz val="9"/>
      <color indexed="8"/>
      <name val="Arial"/>
      <family val="2"/>
    </font>
    <font>
      <sz val="10"/>
      <name val="Calibri"/>
      <family val="2"/>
    </font>
    <font>
      <sz val="11"/>
      <color indexed="8"/>
      <name val="Arial"/>
      <family val="2"/>
    </font>
    <font>
      <sz val="8"/>
      <color indexed="8"/>
      <name val="Arial"/>
      <family val="2"/>
    </font>
    <font>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0"/>
      <color theme="1"/>
      <name val="Arial"/>
      <family val="2"/>
    </font>
    <font>
      <sz val="9"/>
      <color theme="1"/>
      <name val="Arial"/>
      <family val="2"/>
    </font>
    <font>
      <sz val="10"/>
      <color rgb="FF000000"/>
      <name val="Arial"/>
      <family val="2"/>
    </font>
    <font>
      <sz val="11"/>
      <color theme="1"/>
      <name val="Arial"/>
      <family val="2"/>
    </font>
    <font>
      <sz val="8"/>
      <color rgb="FF000000"/>
      <name val="Arial"/>
      <family val="2"/>
    </font>
    <font>
      <sz val="10"/>
      <color rgb="FF000000"/>
      <name val="Calibri"/>
      <family val="2"/>
    </font>
    <font>
      <sz val="10"/>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thin"/>
      <bottom style="mediu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7"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7"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7"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3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9" fillId="35" borderId="1" applyNumberFormat="0" applyAlignment="0" applyProtection="0"/>
    <xf numFmtId="0" fontId="13" fillId="36" borderId="2" applyNumberFormat="0" applyAlignment="0" applyProtection="0"/>
    <xf numFmtId="0" fontId="13" fillId="36" borderId="2" applyNumberFormat="0" applyAlignment="0" applyProtection="0"/>
    <xf numFmtId="0" fontId="40" fillId="37" borderId="3" applyNumberFormat="0" applyAlignment="0" applyProtection="0"/>
    <xf numFmtId="0" fontId="15" fillId="38" borderId="4" applyNumberFormat="0" applyAlignment="0" applyProtection="0"/>
    <xf numFmtId="0" fontId="15" fillId="38" borderId="4" applyNumberFormat="0" applyAlignment="0" applyProtection="0"/>
    <xf numFmtId="0" fontId="41"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2" fillId="0" borderId="7"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7"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7"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7"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7" fillId="4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7"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7"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44"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 fillId="40"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8"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49" fillId="35" borderId="10" applyNumberFormat="0" applyAlignment="0" applyProtection="0"/>
    <xf numFmtId="0" fontId="12" fillId="36" borderId="11" applyNumberFormat="0" applyAlignment="0" applyProtection="0"/>
    <xf numFmtId="0" fontId="12" fillId="36" borderId="11" applyNumberFormat="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5" fillId="0" borderId="12" applyNumberFormat="0" applyFill="0" applyAlignment="0" applyProtection="0"/>
    <xf numFmtId="0" fontId="5" fillId="0" borderId="12" applyNumberFormat="0" applyFill="0" applyAlignment="0" applyProtection="0"/>
    <xf numFmtId="0" fontId="53" fillId="0" borderId="13"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43" fillId="0" borderId="15"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77">
    <xf numFmtId="0" fontId="0" fillId="0" borderId="0" xfId="0" applyFont="1" applyAlignment="1">
      <alignment/>
    </xf>
    <xf numFmtId="0" fontId="0" fillId="0" borderId="0" xfId="0"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0" xfId="0" applyBorder="1" applyAlignment="1" quotePrefix="1">
      <alignment wrapText="1"/>
    </xf>
    <xf numFmtId="0" fontId="45" fillId="0" borderId="20" xfId="146" applyBorder="1" applyAlignment="1" quotePrefix="1">
      <alignment wrapText="1"/>
    </xf>
    <xf numFmtId="0" fontId="54" fillId="0" borderId="0" xfId="0" applyFont="1" applyAlignment="1">
      <alignment/>
    </xf>
    <xf numFmtId="0" fontId="0" fillId="0" borderId="0" xfId="0" applyAlignment="1">
      <alignment/>
    </xf>
    <xf numFmtId="0" fontId="54" fillId="0" borderId="0" xfId="0" applyFont="1" applyAlignment="1">
      <alignment wrapText="1"/>
    </xf>
    <xf numFmtId="0" fontId="37" fillId="39" borderId="21" xfId="121" applyBorder="1" applyAlignment="1">
      <alignment wrapText="1"/>
    </xf>
    <xf numFmtId="0" fontId="0" fillId="0" borderId="23" xfId="0" applyBorder="1" applyAlignment="1">
      <alignment wrapText="1"/>
    </xf>
    <xf numFmtId="0" fontId="37" fillId="39" borderId="24" xfId="121" applyBorder="1" applyAlignment="1">
      <alignment horizontal="left" wrapText="1"/>
    </xf>
    <xf numFmtId="0" fontId="0" fillId="0" borderId="0" xfId="0" applyFill="1" applyAlignment="1">
      <alignment wrapText="1"/>
    </xf>
    <xf numFmtId="0" fontId="0" fillId="0" borderId="19" xfId="0" applyBorder="1" applyAlignment="1">
      <alignment vertical="center" wrapText="1"/>
    </xf>
    <xf numFmtId="0" fontId="45" fillId="0" borderId="20" xfId="146" applyBorder="1" applyAlignment="1">
      <alignment wrapText="1"/>
    </xf>
    <xf numFmtId="0" fontId="0" fillId="0" borderId="20" xfId="0" applyFont="1" applyBorder="1" applyAlignment="1">
      <alignment wrapText="1"/>
    </xf>
    <xf numFmtId="0" fontId="0" fillId="0" borderId="20" xfId="0" applyFont="1" applyBorder="1" applyAlignment="1">
      <alignment vertical="center" wrapText="1"/>
    </xf>
    <xf numFmtId="172" fontId="55" fillId="0" borderId="20" xfId="0" applyNumberFormat="1" applyFont="1" applyBorder="1" applyAlignment="1">
      <alignment wrapText="1"/>
    </xf>
    <xf numFmtId="0" fontId="56" fillId="55" borderId="19" xfId="0" applyFont="1" applyFill="1" applyBorder="1" applyAlignment="1">
      <alignment horizontal="center" vertical="center" wrapText="1"/>
    </xf>
    <xf numFmtId="0" fontId="56" fillId="55" borderId="25" xfId="0" applyFont="1" applyFill="1" applyBorder="1" applyAlignment="1">
      <alignment horizontal="justify" vertical="center"/>
    </xf>
    <xf numFmtId="0" fontId="57" fillId="0" borderId="0" xfId="0" applyFont="1" applyAlignment="1">
      <alignment wrapText="1"/>
    </xf>
    <xf numFmtId="0" fontId="57" fillId="0" borderId="0" xfId="0" applyFont="1" applyAlignment="1">
      <alignment horizontal="center" vertical="center" wrapText="1"/>
    </xf>
    <xf numFmtId="49" fontId="0" fillId="55" borderId="25" xfId="0" applyNumberFormat="1" applyFont="1" applyFill="1" applyBorder="1" applyAlignment="1">
      <alignment horizontal="center" vertical="center" wrapText="1"/>
    </xf>
    <xf numFmtId="0" fontId="23" fillId="55" borderId="25" xfId="0" applyFont="1" applyFill="1" applyBorder="1" applyAlignment="1">
      <alignment horizontal="center" vertical="center"/>
    </xf>
    <xf numFmtId="0" fontId="0" fillId="55" borderId="25" xfId="0" applyFont="1" applyFill="1" applyBorder="1" applyAlignment="1">
      <alignment horizontal="center" vertical="center" wrapText="1"/>
    </xf>
    <xf numFmtId="0" fontId="40" fillId="39" borderId="21" xfId="121" applyFont="1" applyBorder="1" applyAlignment="1">
      <alignment horizontal="center" vertical="center" wrapText="1"/>
    </xf>
    <xf numFmtId="0" fontId="40" fillId="39" borderId="24" xfId="121" applyFont="1" applyBorder="1" applyAlignment="1">
      <alignment horizontal="center" vertical="center" wrapText="1"/>
    </xf>
    <xf numFmtId="0" fontId="40" fillId="39" borderId="22" xfId="121" applyFont="1" applyBorder="1" applyAlignment="1">
      <alignment horizontal="center" vertical="center" wrapText="1"/>
    </xf>
    <xf numFmtId="0" fontId="37" fillId="39" borderId="22" xfId="12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wrapText="1"/>
    </xf>
    <xf numFmtId="17" fontId="0" fillId="55" borderId="25" xfId="0" applyNumberFormat="1" applyFont="1" applyFill="1" applyBorder="1" applyAlignment="1">
      <alignment horizontal="center" vertical="center" wrapText="1"/>
    </xf>
    <xf numFmtId="174" fontId="23" fillId="55" borderId="25" xfId="0" applyNumberFormat="1" applyFont="1" applyFill="1" applyBorder="1" applyAlignment="1">
      <alignment horizontal="right" vertical="center"/>
    </xf>
    <xf numFmtId="174" fontId="0" fillId="55" borderId="25" xfId="0" applyNumberFormat="1" applyFont="1" applyFill="1" applyBorder="1" applyAlignment="1">
      <alignment horizontal="right" vertical="center"/>
    </xf>
    <xf numFmtId="172" fontId="56" fillId="55" borderId="25" xfId="226" applyNumberFormat="1" applyFont="1" applyFill="1" applyBorder="1" applyAlignment="1">
      <alignment horizontal="center" vertical="center" wrapText="1"/>
    </xf>
    <xf numFmtId="49" fontId="56" fillId="55" borderId="25" xfId="0" applyNumberFormat="1"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20" xfId="0" applyFont="1" applyFill="1" applyBorder="1" applyAlignment="1">
      <alignment horizontal="center" vertical="center" wrapText="1"/>
    </xf>
    <xf numFmtId="0" fontId="58" fillId="55" borderId="25" xfId="0" applyFont="1" applyFill="1" applyBorder="1" applyAlignment="1">
      <alignment horizontal="center" vertical="center" wrapText="1"/>
    </xf>
    <xf numFmtId="0" fontId="21" fillId="55" borderId="25" xfId="0" applyFont="1" applyFill="1" applyBorder="1" applyAlignment="1">
      <alignment horizontal="center" vertical="center" wrapText="1"/>
    </xf>
    <xf numFmtId="0" fontId="21" fillId="55" borderId="19" xfId="0" applyFont="1" applyFill="1" applyBorder="1" applyAlignment="1">
      <alignment horizontal="center" vertical="center" wrapText="1"/>
    </xf>
    <xf numFmtId="0" fontId="32" fillId="55" borderId="19" xfId="0" applyFont="1" applyFill="1" applyBorder="1" applyAlignment="1">
      <alignment horizontal="center" vertical="center" wrapText="1"/>
    </xf>
    <xf numFmtId="0" fontId="56" fillId="55" borderId="25" xfId="0" applyNumberFormat="1" applyFont="1" applyFill="1" applyBorder="1" applyAlignment="1">
      <alignment horizontal="center" vertical="center" wrapText="1"/>
    </xf>
    <xf numFmtId="172" fontId="0" fillId="55" borderId="25" xfId="226" applyNumberFormat="1" applyFont="1" applyFill="1" applyBorder="1" applyAlignment="1">
      <alignment vertical="center" wrapText="1"/>
    </xf>
    <xf numFmtId="0" fontId="0" fillId="55" borderId="19" xfId="0" applyFill="1" applyBorder="1" applyAlignment="1">
      <alignment horizontal="center" vertical="center" wrapText="1"/>
    </xf>
    <xf numFmtId="0" fontId="0" fillId="55" borderId="25" xfId="0" applyFill="1" applyBorder="1" applyAlignment="1">
      <alignment horizontal="center" vertical="center" wrapText="1"/>
    </xf>
    <xf numFmtId="172" fontId="0" fillId="55" borderId="25" xfId="226" applyNumberFormat="1" applyFont="1" applyFill="1" applyBorder="1" applyAlignment="1">
      <alignment horizontal="justify" vertical="center" wrapText="1"/>
    </xf>
    <xf numFmtId="0" fontId="0" fillId="55" borderId="0" xfId="0" applyFill="1" applyAlignment="1">
      <alignment wrapText="1"/>
    </xf>
    <xf numFmtId="0" fontId="57" fillId="55" borderId="25" xfId="0" applyFont="1" applyFill="1" applyBorder="1" applyAlignment="1">
      <alignment horizontal="center" vertical="center" wrapText="1"/>
    </xf>
    <xf numFmtId="0" fontId="18" fillId="55" borderId="25" xfId="0" applyFont="1" applyFill="1" applyBorder="1" applyAlignment="1">
      <alignment horizontal="center" vertical="center" wrapText="1"/>
    </xf>
    <xf numFmtId="0" fontId="56" fillId="55" borderId="25" xfId="0" applyFont="1" applyFill="1" applyBorder="1" applyAlignment="1">
      <alignment horizontal="justify" vertical="center" wrapText="1"/>
    </xf>
    <xf numFmtId="14" fontId="0" fillId="0" borderId="26" xfId="0" applyNumberFormat="1" applyBorder="1" applyAlignment="1">
      <alignment horizontal="right" wrapText="1"/>
    </xf>
    <xf numFmtId="182" fontId="57" fillId="0" borderId="0" xfId="0" applyNumberFormat="1" applyFont="1" applyAlignment="1">
      <alignment wrapText="1"/>
    </xf>
    <xf numFmtId="49" fontId="18" fillId="55" borderId="25" xfId="0" applyNumberFormat="1" applyFont="1" applyFill="1" applyBorder="1" applyAlignment="1">
      <alignment horizontal="center" vertical="center" wrapText="1"/>
    </xf>
    <xf numFmtId="172" fontId="32" fillId="55" borderId="25" xfId="226" applyNumberFormat="1" applyFont="1" applyFill="1" applyBorder="1" applyAlignment="1">
      <alignment horizontal="center" vertical="center" wrapText="1"/>
    </xf>
    <xf numFmtId="0" fontId="56" fillId="55" borderId="25" xfId="0" applyFont="1" applyFill="1" applyBorder="1" applyAlignment="1">
      <alignment horizontal="center" vertical="center" wrapText="1"/>
    </xf>
    <xf numFmtId="0" fontId="56" fillId="55" borderId="20" xfId="0" applyFont="1" applyFill="1" applyBorder="1" applyAlignment="1">
      <alignment horizontal="center" vertical="center" wrapText="1"/>
    </xf>
    <xf numFmtId="0" fontId="56" fillId="55" borderId="0" xfId="0" applyFont="1" applyFill="1" applyBorder="1" applyAlignment="1">
      <alignment horizontal="justify" vertical="center"/>
    </xf>
    <xf numFmtId="172" fontId="32" fillId="55" borderId="0" xfId="226" applyNumberFormat="1" applyFont="1" applyFill="1" applyBorder="1" applyAlignment="1">
      <alignment horizontal="center" vertical="center" wrapText="1"/>
    </xf>
    <xf numFmtId="17" fontId="0" fillId="55" borderId="25" xfId="0" applyNumberFormat="1" applyFill="1" applyBorder="1" applyAlignment="1">
      <alignment horizontal="center" vertical="center" wrapText="1"/>
    </xf>
    <xf numFmtId="0" fontId="0" fillId="55" borderId="20" xfId="0" applyFill="1" applyBorder="1" applyAlignment="1">
      <alignment horizontal="center" vertical="center" wrapText="1"/>
    </xf>
    <xf numFmtId="170" fontId="0" fillId="0" borderId="0" xfId="0" applyNumberFormat="1" applyAlignment="1">
      <alignment wrapText="1"/>
    </xf>
    <xf numFmtId="12" fontId="56" fillId="55" borderId="25" xfId="0" applyNumberFormat="1" applyFont="1" applyFill="1" applyBorder="1" applyAlignment="1">
      <alignment horizontal="center" vertical="center" wrapText="1"/>
    </xf>
    <xf numFmtId="182" fontId="56" fillId="55" borderId="25" xfId="0" applyNumberFormat="1" applyFont="1" applyFill="1" applyBorder="1" applyAlignment="1">
      <alignment horizontal="right" vertical="center"/>
    </xf>
    <xf numFmtId="17" fontId="56" fillId="55" borderId="25" xfId="0" applyNumberFormat="1" applyFont="1" applyFill="1" applyBorder="1" applyAlignment="1">
      <alignment horizontal="center" vertical="center" wrapText="1"/>
    </xf>
    <xf numFmtId="0" fontId="56" fillId="55" borderId="25" xfId="0" applyFont="1" applyFill="1" applyBorder="1" applyAlignment="1">
      <alignment horizontal="center" vertical="center"/>
    </xf>
    <xf numFmtId="0" fontId="59" fillId="55" borderId="25" xfId="0" applyFont="1" applyFill="1" applyBorder="1" applyAlignment="1">
      <alignment horizontal="center" vertical="center" wrapText="1"/>
    </xf>
    <xf numFmtId="0" fontId="18" fillId="55" borderId="25" xfId="0" applyFont="1" applyFill="1" applyBorder="1" applyAlignment="1">
      <alignment horizontal="center" vertical="center"/>
    </xf>
    <xf numFmtId="49" fontId="57" fillId="55" borderId="25" xfId="0" applyNumberFormat="1" applyFont="1" applyFill="1" applyBorder="1" applyAlignment="1">
      <alignment horizontal="center" vertical="center" wrapText="1"/>
    </xf>
    <xf numFmtId="0" fontId="18" fillId="55" borderId="27" xfId="0" applyFont="1" applyFill="1" applyBorder="1" applyAlignment="1">
      <alignment horizontal="center" vertical="center" wrapText="1"/>
    </xf>
    <xf numFmtId="49" fontId="23" fillId="55" borderId="25" xfId="0" applyNumberFormat="1" applyFont="1" applyFill="1" applyBorder="1" applyAlignment="1">
      <alignment horizontal="center" vertical="center"/>
    </xf>
    <xf numFmtId="49" fontId="23" fillId="55" borderId="25" xfId="0" applyNumberFormat="1" applyFont="1" applyFill="1" applyBorder="1" applyAlignment="1">
      <alignment horizontal="center" vertical="center" wrapText="1"/>
    </xf>
    <xf numFmtId="0" fontId="21" fillId="55" borderId="25" xfId="0" applyFont="1" applyFill="1" applyBorder="1" applyAlignment="1">
      <alignment horizontal="left" vertical="center" wrapText="1"/>
    </xf>
    <xf numFmtId="0" fontId="0" fillId="55" borderId="25" xfId="0" applyFill="1" applyBorder="1" applyAlignment="1">
      <alignment horizontal="justify" vertical="center" wrapText="1"/>
    </xf>
    <xf numFmtId="0" fontId="56" fillId="55" borderId="25" xfId="0" applyFont="1" applyFill="1" applyBorder="1" applyAlignment="1">
      <alignment horizontal="left" vertical="center" wrapText="1"/>
    </xf>
    <xf numFmtId="174" fontId="18" fillId="55" borderId="25" xfId="0" applyNumberFormat="1" applyFont="1" applyFill="1" applyBorder="1" applyAlignment="1">
      <alignment horizontal="right" vertical="center"/>
    </xf>
    <xf numFmtId="0" fontId="0" fillId="55" borderId="20" xfId="0" applyFill="1" applyBorder="1" applyAlignment="1">
      <alignment horizontal="center" wrapText="1"/>
    </xf>
    <xf numFmtId="0" fontId="21" fillId="55" borderId="25" xfId="0" applyFont="1" applyFill="1" applyBorder="1" applyAlignment="1">
      <alignment horizontal="justify" vertical="center" wrapText="1"/>
    </xf>
    <xf numFmtId="0" fontId="23" fillId="55" borderId="25" xfId="0" applyFont="1" applyFill="1" applyBorder="1" applyAlignment="1">
      <alignment horizontal="center" vertical="center" wrapText="1"/>
    </xf>
    <xf numFmtId="172" fontId="23" fillId="55" borderId="25" xfId="226" applyNumberFormat="1" applyFont="1" applyFill="1" applyBorder="1" applyAlignment="1">
      <alignment horizontal="justify" vertical="center" wrapText="1"/>
    </xf>
    <xf numFmtId="0" fontId="23" fillId="55" borderId="20" xfId="0" applyFont="1" applyFill="1" applyBorder="1" applyAlignment="1">
      <alignment horizontal="center" wrapText="1"/>
    </xf>
    <xf numFmtId="0" fontId="50" fillId="55" borderId="0" xfId="0" applyFont="1" applyFill="1" applyAlignment="1">
      <alignment wrapText="1"/>
    </xf>
    <xf numFmtId="0" fontId="23" fillId="55" borderId="19" xfId="0" applyFont="1" applyFill="1" applyBorder="1" applyAlignment="1">
      <alignment horizontal="center" vertical="center" wrapText="1"/>
    </xf>
    <xf numFmtId="0" fontId="23" fillId="55" borderId="20" xfId="0" applyFont="1" applyFill="1" applyBorder="1" applyAlignment="1">
      <alignment horizontal="center" vertical="center" wrapText="1"/>
    </xf>
    <xf numFmtId="0" fontId="23" fillId="55" borderId="0" xfId="0" applyFont="1" applyFill="1" applyAlignment="1">
      <alignment wrapText="1"/>
    </xf>
    <xf numFmtId="0" fontId="32" fillId="55" borderId="19" xfId="121" applyFont="1" applyFill="1" applyBorder="1" applyAlignment="1">
      <alignment horizontal="center" vertical="center" wrapText="1"/>
    </xf>
    <xf numFmtId="0" fontId="21" fillId="55" borderId="25" xfId="0" applyFont="1" applyFill="1" applyBorder="1" applyAlignment="1">
      <alignment vertical="center" wrapText="1"/>
    </xf>
    <xf numFmtId="3" fontId="21" fillId="55" borderId="25" xfId="0" applyNumberFormat="1" applyFont="1" applyFill="1" applyBorder="1" applyAlignment="1">
      <alignment horizontal="right" vertical="center"/>
    </xf>
    <xf numFmtId="0" fontId="22" fillId="55" borderId="25" xfId="0" applyFont="1" applyFill="1" applyBorder="1" applyAlignment="1">
      <alignment horizontal="center" vertical="center" wrapText="1"/>
    </xf>
    <xf numFmtId="0" fontId="60" fillId="55" borderId="0" xfId="0" applyFont="1" applyFill="1" applyAlignment="1">
      <alignment horizontal="justify" vertical="center"/>
    </xf>
    <xf numFmtId="0" fontId="61" fillId="55" borderId="25" xfId="0" applyFont="1" applyFill="1" applyBorder="1" applyAlignment="1">
      <alignment vertical="center" wrapText="1"/>
    </xf>
    <xf numFmtId="0" fontId="56" fillId="55" borderId="0" xfId="0" applyFont="1" applyFill="1" applyAlignment="1">
      <alignment vertical="center" wrapText="1"/>
    </xf>
    <xf numFmtId="187" fontId="32" fillId="55" borderId="25" xfId="121" applyNumberFormat="1" applyFont="1" applyFill="1" applyBorder="1" applyAlignment="1">
      <alignment horizontal="center" vertical="center" wrapText="1"/>
    </xf>
    <xf numFmtId="0" fontId="62" fillId="55" borderId="25" xfId="0" applyFont="1" applyFill="1" applyBorder="1" applyAlignment="1">
      <alignment horizontal="center" vertical="center" wrapText="1"/>
    </xf>
    <xf numFmtId="172" fontId="62" fillId="55" borderId="25" xfId="226" applyNumberFormat="1" applyFont="1" applyFill="1" applyBorder="1" applyAlignment="1">
      <alignment horizontal="center" vertical="center" wrapText="1"/>
    </xf>
    <xf numFmtId="0" fontId="32" fillId="55" borderId="25" xfId="121" applyFont="1" applyFill="1" applyBorder="1" applyAlignment="1">
      <alignment horizontal="center" vertical="center" wrapText="1"/>
    </xf>
    <xf numFmtId="0" fontId="62" fillId="55" borderId="19" xfId="0" applyFont="1" applyFill="1" applyBorder="1" applyAlignment="1">
      <alignment horizontal="center" vertical="center" wrapText="1"/>
    </xf>
    <xf numFmtId="0" fontId="32" fillId="55" borderId="25" xfId="0" applyFont="1" applyFill="1" applyBorder="1" applyAlignment="1">
      <alignment horizontal="center" vertical="center" wrapText="1"/>
    </xf>
    <xf numFmtId="16" fontId="22" fillId="55" borderId="25" xfId="0" applyNumberFormat="1" applyFont="1" applyFill="1" applyBorder="1" applyAlignment="1">
      <alignment horizontal="center" vertical="center" wrapText="1"/>
    </xf>
    <xf numFmtId="0" fontId="22" fillId="55" borderId="25" xfId="0" applyFont="1" applyFill="1" applyBorder="1" applyAlignment="1">
      <alignment vertical="center" wrapText="1"/>
    </xf>
    <xf numFmtId="0" fontId="22" fillId="55" borderId="25" xfId="0" applyFont="1" applyFill="1" applyBorder="1" applyAlignment="1">
      <alignment horizontal="center" vertical="center"/>
    </xf>
    <xf numFmtId="0" fontId="22" fillId="55" borderId="20" xfId="0" applyFont="1" applyFill="1" applyBorder="1" applyAlignment="1">
      <alignment horizontal="center" vertical="center" wrapText="1"/>
    </xf>
    <xf numFmtId="0" fontId="22" fillId="55" borderId="25" xfId="0" applyFont="1" applyFill="1" applyBorder="1" applyAlignment="1">
      <alignment vertical="center"/>
    </xf>
    <xf numFmtId="187" fontId="21" fillId="55" borderId="25" xfId="121" applyNumberFormat="1" applyFont="1" applyFill="1" applyBorder="1" applyAlignment="1">
      <alignment horizontal="center" vertical="center" wrapText="1"/>
    </xf>
    <xf numFmtId="14" fontId="0" fillId="55" borderId="25" xfId="0" applyNumberFormat="1" applyFill="1" applyBorder="1" applyAlignment="1">
      <alignment horizontal="center" vertical="center" wrapText="1"/>
    </xf>
    <xf numFmtId="0" fontId="0" fillId="55" borderId="25" xfId="0" applyFill="1" applyBorder="1" applyAlignment="1">
      <alignment wrapText="1"/>
    </xf>
    <xf numFmtId="0" fontId="0" fillId="55" borderId="25" xfId="0" applyFill="1" applyBorder="1" applyAlignment="1">
      <alignment vertical="center" wrapText="1"/>
    </xf>
    <xf numFmtId="174" fontId="0" fillId="55" borderId="25" xfId="0" applyNumberFormat="1" applyFill="1" applyBorder="1" applyAlignment="1">
      <alignment horizontal="right" vertical="center" wrapText="1"/>
    </xf>
    <xf numFmtId="0" fontId="56" fillId="55" borderId="25" xfId="0" applyFont="1" applyFill="1" applyBorder="1" applyAlignment="1">
      <alignment vertical="center" wrapText="1"/>
    </xf>
    <xf numFmtId="1" fontId="0" fillId="55" borderId="19" xfId="0" applyNumberFormat="1" applyFill="1" applyBorder="1" applyAlignment="1">
      <alignment horizontal="center" vertical="center" wrapText="1"/>
    </xf>
    <xf numFmtId="49" fontId="21" fillId="55" borderId="25" xfId="0" applyNumberFormat="1" applyFont="1" applyFill="1" applyBorder="1" applyAlignment="1">
      <alignment horizontal="center" vertical="center" wrapText="1"/>
    </xf>
    <xf numFmtId="14" fontId="21" fillId="55" borderId="25" xfId="0" applyNumberFormat="1" applyFont="1" applyFill="1" applyBorder="1" applyAlignment="1">
      <alignment vertical="center" wrapText="1"/>
    </xf>
    <xf numFmtId="3" fontId="21" fillId="55" borderId="25" xfId="0" applyNumberFormat="1" applyFont="1" applyFill="1" applyBorder="1" applyAlignment="1">
      <alignment vertical="center"/>
    </xf>
    <xf numFmtId="14" fontId="21" fillId="55" borderId="25" xfId="0" applyNumberFormat="1" applyFont="1" applyFill="1" applyBorder="1" applyAlignment="1">
      <alignment horizontal="center" vertical="center" wrapText="1"/>
    </xf>
    <xf numFmtId="0" fontId="0" fillId="55" borderId="25" xfId="0" applyFont="1" applyFill="1" applyBorder="1" applyAlignment="1">
      <alignment horizontal="justify" vertical="center" wrapText="1"/>
    </xf>
    <xf numFmtId="0" fontId="0" fillId="0" borderId="25" xfId="0" applyBorder="1" applyAlignment="1">
      <alignment wrapText="1"/>
    </xf>
    <xf numFmtId="0" fontId="56" fillId="55" borderId="19" xfId="0" applyFont="1" applyFill="1" applyBorder="1" applyAlignment="1">
      <alignment horizontal="center" vertical="center" wrapText="1"/>
    </xf>
    <xf numFmtId="0" fontId="56" fillId="55" borderId="20" xfId="0" applyFont="1" applyFill="1" applyBorder="1" applyAlignment="1">
      <alignment horizontal="center" vertical="center" wrapText="1"/>
    </xf>
    <xf numFmtId="0" fontId="57" fillId="55" borderId="25" xfId="0" applyFont="1" applyFill="1" applyBorder="1" applyAlignment="1">
      <alignment horizontal="justify" vertical="center"/>
    </xf>
    <xf numFmtId="182" fontId="56" fillId="55" borderId="25" xfId="0" applyNumberFormat="1" applyFont="1" applyFill="1" applyBorder="1" applyAlignment="1">
      <alignment horizontal="right" vertical="center"/>
    </xf>
    <xf numFmtId="0" fontId="56" fillId="55" borderId="25" xfId="0" applyFont="1" applyFill="1" applyBorder="1" applyAlignment="1">
      <alignment horizontal="center" vertical="center" wrapText="1"/>
    </xf>
    <xf numFmtId="0" fontId="56" fillId="55" borderId="19" xfId="0" applyFont="1" applyFill="1" applyBorder="1" applyAlignment="1">
      <alignment horizontal="center" vertical="center" wrapText="1"/>
    </xf>
    <xf numFmtId="0" fontId="22" fillId="55" borderId="20" xfId="0" applyFont="1" applyFill="1" applyBorder="1" applyAlignment="1">
      <alignment horizontal="center" vertical="center" wrapText="1"/>
    </xf>
    <xf numFmtId="174" fontId="23" fillId="55" borderId="25" xfId="0" applyNumberFormat="1" applyFont="1" applyFill="1" applyBorder="1" applyAlignment="1">
      <alignment horizontal="right" vertical="center"/>
    </xf>
    <xf numFmtId="0" fontId="21" fillId="55" borderId="25" xfId="0" applyFont="1" applyFill="1" applyBorder="1" applyAlignment="1">
      <alignment horizontal="center" vertical="center" wrapText="1"/>
    </xf>
    <xf numFmtId="0" fontId="56" fillId="55" borderId="25" xfId="0" applyFont="1" applyFill="1" applyBorder="1" applyAlignment="1">
      <alignment horizontal="justify" vertical="center" wrapText="1"/>
    </xf>
    <xf numFmtId="0" fontId="0" fillId="55" borderId="19" xfId="0" applyFont="1" applyFill="1" applyBorder="1" applyAlignment="1">
      <alignment horizontal="center" vertical="center" wrapText="1"/>
    </xf>
    <xf numFmtId="49" fontId="0" fillId="55" borderId="25" xfId="0" applyNumberFormat="1" applyFont="1" applyFill="1" applyBorder="1" applyAlignment="1">
      <alignment horizontal="center" vertical="center" wrapText="1"/>
    </xf>
    <xf numFmtId="0" fontId="23" fillId="55" borderId="25" xfId="0" applyFont="1" applyFill="1" applyBorder="1" applyAlignment="1">
      <alignment horizontal="center" vertical="center"/>
    </xf>
    <xf numFmtId="0" fontId="0" fillId="55" borderId="25" xfId="0" applyFont="1" applyFill="1" applyBorder="1" applyAlignment="1">
      <alignment horizontal="center" vertical="center" wrapText="1"/>
    </xf>
    <xf numFmtId="174" fontId="23" fillId="55" borderId="25" xfId="0" applyNumberFormat="1" applyFont="1" applyFill="1" applyBorder="1" applyAlignment="1">
      <alignment horizontal="right" vertical="center"/>
    </xf>
    <xf numFmtId="174" fontId="0" fillId="55" borderId="25" xfId="0" applyNumberFormat="1" applyFont="1" applyFill="1" applyBorder="1" applyAlignment="1">
      <alignment horizontal="right" vertical="center"/>
    </xf>
    <xf numFmtId="0" fontId="0" fillId="55" borderId="19" xfId="0" applyFont="1" applyFill="1" applyBorder="1" applyAlignment="1">
      <alignment horizontal="center" vertical="center" wrapText="1"/>
    </xf>
    <xf numFmtId="0" fontId="0" fillId="55" borderId="20" xfId="0" applyFont="1" applyFill="1" applyBorder="1" applyAlignment="1">
      <alignment horizontal="center" vertical="center" wrapText="1"/>
    </xf>
    <xf numFmtId="0" fontId="56" fillId="55" borderId="25" xfId="0" applyFont="1" applyFill="1" applyBorder="1" applyAlignment="1">
      <alignment horizontal="justify" vertical="center" wrapText="1"/>
    </xf>
    <xf numFmtId="0" fontId="56" fillId="55" borderId="19" xfId="0" applyFont="1" applyFill="1" applyBorder="1" applyAlignment="1">
      <alignment horizontal="center" vertical="center" wrapText="1"/>
    </xf>
    <xf numFmtId="0" fontId="56" fillId="55" borderId="25" xfId="0" applyFont="1" applyFill="1" applyBorder="1" applyAlignment="1">
      <alignment horizontal="justify" vertical="center"/>
    </xf>
    <xf numFmtId="0" fontId="23" fillId="55" borderId="25" xfId="0" applyFont="1" applyFill="1" applyBorder="1" applyAlignment="1">
      <alignment horizontal="center" vertical="center"/>
    </xf>
    <xf numFmtId="0" fontId="0" fillId="55" borderId="25" xfId="0" applyFont="1" applyFill="1" applyBorder="1" applyAlignment="1">
      <alignment horizontal="center" vertical="center" wrapText="1"/>
    </xf>
    <xf numFmtId="17" fontId="0" fillId="55" borderId="25" xfId="0" applyNumberFormat="1" applyFont="1" applyFill="1" applyBorder="1" applyAlignment="1">
      <alignment horizontal="center" vertical="center" wrapText="1"/>
    </xf>
    <xf numFmtId="174" fontId="0" fillId="55" borderId="25" xfId="0" applyNumberFormat="1" applyFont="1" applyFill="1" applyBorder="1" applyAlignment="1">
      <alignment horizontal="right" vertical="center"/>
    </xf>
    <xf numFmtId="0" fontId="0" fillId="55" borderId="20" xfId="0" applyFont="1" applyFill="1" applyBorder="1" applyAlignment="1">
      <alignment horizontal="center" vertical="center" wrapText="1"/>
    </xf>
    <xf numFmtId="0" fontId="0" fillId="55" borderId="0" xfId="0" applyFill="1" applyAlignment="1">
      <alignment wrapText="1"/>
    </xf>
    <xf numFmtId="0" fontId="56" fillId="55" borderId="25" xfId="0" applyFont="1" applyFill="1" applyBorder="1" applyAlignment="1">
      <alignment horizontal="center" vertical="center" wrapText="1"/>
    </xf>
    <xf numFmtId="12" fontId="56" fillId="55" borderId="25" xfId="0" applyNumberFormat="1" applyFont="1" applyFill="1" applyBorder="1" applyAlignment="1">
      <alignment horizontal="center" vertical="center" wrapText="1"/>
    </xf>
    <xf numFmtId="182" fontId="56" fillId="55" borderId="25" xfId="0" applyNumberFormat="1" applyFont="1" applyFill="1" applyBorder="1" applyAlignment="1">
      <alignment horizontal="right" vertical="center"/>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56" fillId="0" borderId="19" xfId="0" applyFont="1" applyFill="1" applyBorder="1" applyAlignment="1">
      <alignment horizontal="center" vertical="center" wrapText="1"/>
    </xf>
    <xf numFmtId="0" fontId="56" fillId="55" borderId="25" xfId="0" applyFont="1" applyFill="1" applyBorder="1" applyAlignment="1">
      <alignment horizontal="justify" vertical="center" wrapText="1"/>
    </xf>
    <xf numFmtId="49" fontId="56" fillId="55" borderId="25" xfId="0" applyNumberFormat="1" applyFont="1" applyFill="1" applyBorder="1" applyAlignment="1">
      <alignment horizontal="center" vertical="center" wrapText="1"/>
    </xf>
    <xf numFmtId="0" fontId="56" fillId="55" borderId="25" xfId="0" applyFont="1" applyFill="1" applyBorder="1" applyAlignment="1">
      <alignment horizontal="center" vertical="center" wrapText="1"/>
    </xf>
    <xf numFmtId="177" fontId="56" fillId="55" borderId="25" xfId="0" applyNumberFormat="1" applyFont="1" applyFill="1" applyBorder="1" applyAlignment="1">
      <alignment vertical="center" wrapText="1"/>
    </xf>
    <xf numFmtId="3" fontId="56" fillId="55" borderId="25" xfId="0" applyNumberFormat="1" applyFont="1" applyFill="1" applyBorder="1" applyAlignment="1">
      <alignment horizontal="right" vertical="center" wrapText="1"/>
    </xf>
    <xf numFmtId="0" fontId="56" fillId="55" borderId="25"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55" borderId="25" xfId="0" applyFont="1" applyFill="1" applyBorder="1" applyAlignment="1">
      <alignment horizontal="justify" vertical="center" wrapText="1"/>
    </xf>
    <xf numFmtId="49" fontId="21" fillId="55" borderId="25" xfId="0" applyNumberFormat="1" applyFont="1" applyFill="1" applyBorder="1" applyAlignment="1">
      <alignment horizontal="center" vertical="center" wrapText="1"/>
    </xf>
    <xf numFmtId="0" fontId="21" fillId="55" borderId="25" xfId="0" applyFont="1" applyFill="1" applyBorder="1" applyAlignment="1">
      <alignment horizontal="center" vertical="center" wrapText="1"/>
    </xf>
    <xf numFmtId="177" fontId="21" fillId="55" borderId="25" xfId="0" applyNumberFormat="1" applyFont="1" applyFill="1" applyBorder="1" applyAlignment="1">
      <alignment vertical="center" wrapText="1"/>
    </xf>
    <xf numFmtId="3" fontId="21" fillId="55" borderId="25" xfId="0" applyNumberFormat="1" applyFont="1" applyFill="1" applyBorder="1" applyAlignment="1">
      <alignment horizontal="right" vertical="center" wrapText="1"/>
    </xf>
    <xf numFmtId="12" fontId="56" fillId="55" borderId="25" xfId="0" applyNumberFormat="1" applyFont="1" applyFill="1" applyBorder="1" applyAlignment="1">
      <alignment horizontal="left" vertical="center" wrapText="1"/>
    </xf>
    <xf numFmtId="0" fontId="0" fillId="0" borderId="25" xfId="0" applyBorder="1" applyAlignment="1">
      <alignment wrapText="1"/>
    </xf>
    <xf numFmtId="0" fontId="0" fillId="0" borderId="25" xfId="0" applyFill="1" applyBorder="1" applyAlignment="1">
      <alignment wrapText="1"/>
    </xf>
    <xf numFmtId="3" fontId="0" fillId="0" borderId="25" xfId="0" applyNumberFormat="1" applyBorder="1" applyAlignment="1">
      <alignment vertical="center" wrapText="1"/>
    </xf>
    <xf numFmtId="17" fontId="0" fillId="0" borderId="25" xfId="0" applyNumberFormat="1" applyBorder="1" applyAlignment="1">
      <alignment horizontal="center" vertical="center" wrapText="1"/>
    </xf>
    <xf numFmtId="174" fontId="54" fillId="0" borderId="20" xfId="0" applyNumberFormat="1" applyFont="1" applyBorder="1" applyAlignment="1">
      <alignment wrapText="1"/>
    </xf>
  </cellXfs>
  <cellStyles count="253">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2" xfId="153"/>
    <cellStyle name="Millares 2 2" xfId="154"/>
    <cellStyle name="Millares 2 2 2" xfId="155"/>
    <cellStyle name="Millares 2 2 3" xfId="156"/>
    <cellStyle name="Millares 2 2 3 2" xfId="157"/>
    <cellStyle name="Millares 2 2 3 2 2" xfId="158"/>
    <cellStyle name="Millares 2 2 3 3" xfId="159"/>
    <cellStyle name="Millares 2 2 3 3 2" xfId="160"/>
    <cellStyle name="Millares 2 2 3 4" xfId="161"/>
    <cellStyle name="Millares 2 2 4" xfId="162"/>
    <cellStyle name="Millares 2 2 4 2" xfId="163"/>
    <cellStyle name="Millares 2 2 4 2 2" xfId="164"/>
    <cellStyle name="Millares 2 2 4 3" xfId="165"/>
    <cellStyle name="Millares 2 2 4 3 2" xfId="166"/>
    <cellStyle name="Millares 2 2 4 4" xfId="167"/>
    <cellStyle name="Millares 2 2 5" xfId="168"/>
    <cellStyle name="Millares 2 2 5 2" xfId="169"/>
    <cellStyle name="Millares 2 2 5 2 2" xfId="170"/>
    <cellStyle name="Millares 2 2 5 3" xfId="171"/>
    <cellStyle name="Millares 2 2 5 3 2" xfId="172"/>
    <cellStyle name="Millares 2 2 5 4" xfId="173"/>
    <cellStyle name="Millares 2 2 6" xfId="174"/>
    <cellStyle name="Millares 2 2 6 2" xfId="175"/>
    <cellStyle name="Millares 2 2 7" xfId="176"/>
    <cellStyle name="Millares 2 2 7 2" xfId="177"/>
    <cellStyle name="Millares 2 2 8" xfId="178"/>
    <cellStyle name="Millares 2 2 8 2" xfId="179"/>
    <cellStyle name="Millares 2 2 9" xfId="180"/>
    <cellStyle name="Millares 2 3" xfId="181"/>
    <cellStyle name="Millares 2 3 2" xfId="182"/>
    <cellStyle name="Millares 2 3 2 2" xfId="183"/>
    <cellStyle name="Millares 2 3 2 2 2" xfId="184"/>
    <cellStyle name="Millares 2 3 2 3" xfId="185"/>
    <cellStyle name="Millares 2 3 2 3 2" xfId="186"/>
    <cellStyle name="Millares 2 3 2 4" xfId="187"/>
    <cellStyle name="Millares 2 3 3" xfId="188"/>
    <cellStyle name="Millares 2 3 3 2" xfId="189"/>
    <cellStyle name="Millares 2 3 3 2 2" xfId="190"/>
    <cellStyle name="Millares 2 3 3 3" xfId="191"/>
    <cellStyle name="Millares 2 3 3 3 2" xfId="192"/>
    <cellStyle name="Millares 2 3 3 4" xfId="193"/>
    <cellStyle name="Millares 2 3 4" xfId="194"/>
    <cellStyle name="Millares 2 3 4 2" xfId="195"/>
    <cellStyle name="Millares 2 3 4 2 2" xfId="196"/>
    <cellStyle name="Millares 2 3 4 3" xfId="197"/>
    <cellStyle name="Millares 2 3 4 3 2" xfId="198"/>
    <cellStyle name="Millares 2 3 4 4" xfId="199"/>
    <cellStyle name="Millares 2 3 5" xfId="200"/>
    <cellStyle name="Millares 2 3 5 2" xfId="201"/>
    <cellStyle name="Millares 2 3 6" xfId="202"/>
    <cellStyle name="Millares 2 3 6 2" xfId="203"/>
    <cellStyle name="Millares 2 3 7" xfId="204"/>
    <cellStyle name="Millares 2 3 7 2" xfId="205"/>
    <cellStyle name="Millares 2 3 8" xfId="206"/>
    <cellStyle name="Millares 2 4" xfId="207"/>
    <cellStyle name="Millares 2 4 2" xfId="208"/>
    <cellStyle name="Millares 2 4 2 2" xfId="209"/>
    <cellStyle name="Millares 2 4 3" xfId="210"/>
    <cellStyle name="Millares 2 4 3 2" xfId="211"/>
    <cellStyle name="Millares 2 4 4" xfId="212"/>
    <cellStyle name="Millares 3" xfId="213"/>
    <cellStyle name="Millares 4" xfId="214"/>
    <cellStyle name="Millares 4 2" xfId="215"/>
    <cellStyle name="Millares 4 2 2" xfId="216"/>
    <cellStyle name="Millares 4 2 2 2" xfId="217"/>
    <cellStyle name="Millares 4 2 3" xfId="218"/>
    <cellStyle name="Millares 4 2 3 2" xfId="219"/>
    <cellStyle name="Millares 4 2 4" xfId="220"/>
    <cellStyle name="Millares 4 3" xfId="221"/>
    <cellStyle name="Millares 4 3 2" xfId="222"/>
    <cellStyle name="Millares 4 4" xfId="223"/>
    <cellStyle name="Millares 4 4 2" xfId="224"/>
    <cellStyle name="Millares 4 5" xfId="225"/>
    <cellStyle name="Currency" xfId="226"/>
    <cellStyle name="Currency [0]" xfId="227"/>
    <cellStyle name="Moneda 2" xfId="228"/>
    <cellStyle name="Neutral" xfId="229"/>
    <cellStyle name="Neutral 2" xfId="230"/>
    <cellStyle name="Neutral 2 2" xfId="231"/>
    <cellStyle name="Normal 2" xfId="232"/>
    <cellStyle name="Normal 2 2" xfId="233"/>
    <cellStyle name="Notas" xfId="234"/>
    <cellStyle name="Notas 2" xfId="235"/>
    <cellStyle name="Notas 2 2" xfId="236"/>
    <cellStyle name="Notas 2 2 2" xfId="237"/>
    <cellStyle name="Notas 2 3" xfId="238"/>
    <cellStyle name="Notas 2_CONSECUTIVOS" xfId="239"/>
    <cellStyle name="Percent" xfId="240"/>
    <cellStyle name="Salida" xfId="241"/>
    <cellStyle name="Salida 2" xfId="242"/>
    <cellStyle name="Salida 2 2" xfId="243"/>
    <cellStyle name="Texto de advertencia" xfId="244"/>
    <cellStyle name="Texto de advertencia 2" xfId="245"/>
    <cellStyle name="Texto de advertencia 2 2" xfId="246"/>
    <cellStyle name="Texto de advertencia 2 2 2" xfId="247"/>
    <cellStyle name="Texto de advertencia 2 3" xfId="248"/>
    <cellStyle name="Texto de advertencia 2_CONSECUTIVOS" xfId="249"/>
    <cellStyle name="Texto explicativo" xfId="250"/>
    <cellStyle name="Texto explicativo 2" xfId="251"/>
    <cellStyle name="Texto explicativo 2 2" xfId="252"/>
    <cellStyle name="Título" xfId="253"/>
    <cellStyle name="Título 1 2" xfId="254"/>
    <cellStyle name="Título 1 2 2" xfId="255"/>
    <cellStyle name="Título 2" xfId="256"/>
    <cellStyle name="Título 2 2" xfId="257"/>
    <cellStyle name="Título 2 2 2" xfId="258"/>
    <cellStyle name="Título 3" xfId="259"/>
    <cellStyle name="Título 3 2" xfId="260"/>
    <cellStyle name="Título 3 2 2" xfId="261"/>
    <cellStyle name="Título 4" xfId="262"/>
    <cellStyle name="Título 4 2" xfId="263"/>
    <cellStyle name="Total" xfId="264"/>
    <cellStyle name="Total 2" xfId="265"/>
    <cellStyle name="Total 2 2"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hyperlink" Target="mailto:alex.acosta@itagui.gov.c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72"/>
  <sheetViews>
    <sheetView tabSelected="1" zoomScale="80" zoomScaleNormal="80" zoomScalePageLayoutView="80" workbookViewId="0" topLeftCell="C226">
      <selection activeCell="I373" sqref="I373"/>
    </sheetView>
  </sheetViews>
  <sheetFormatPr defaultColWidth="10.8515625" defaultRowHeight="15"/>
  <cols>
    <col min="1" max="1" width="10.8515625" style="1" customWidth="1"/>
    <col min="2" max="2" width="25.7109375" style="1" customWidth="1"/>
    <col min="3" max="3" width="66.421875" style="1" customWidth="1"/>
    <col min="4" max="4" width="19.57421875" style="31" customWidth="1"/>
    <col min="5" max="5" width="15.140625" style="1" customWidth="1"/>
    <col min="6" max="6" width="17.421875" style="1" customWidth="1"/>
    <col min="7" max="7" width="13.421875" style="1" customWidth="1"/>
    <col min="8" max="8" width="22.7109375" style="1" customWidth="1"/>
    <col min="9" max="9" width="20.851562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8" t="s">
        <v>20</v>
      </c>
    </row>
    <row r="3" ht="15">
      <c r="B3" s="8"/>
    </row>
    <row r="4" ht="15.75" thickBot="1">
      <c r="B4" s="8" t="s">
        <v>0</v>
      </c>
    </row>
    <row r="5" spans="2:9" ht="15">
      <c r="B5" s="4" t="s">
        <v>1</v>
      </c>
      <c r="C5" s="5" t="s">
        <v>35</v>
      </c>
      <c r="F5" s="149" t="s">
        <v>27</v>
      </c>
      <c r="G5" s="150"/>
      <c r="H5" s="150"/>
      <c r="I5" s="151"/>
    </row>
    <row r="6" spans="2:9" ht="15">
      <c r="B6" s="2" t="s">
        <v>2</v>
      </c>
      <c r="C6" s="3" t="s">
        <v>29</v>
      </c>
      <c r="F6" s="152"/>
      <c r="G6" s="153"/>
      <c r="H6" s="153"/>
      <c r="I6" s="154"/>
    </row>
    <row r="7" spans="2:9" ht="15">
      <c r="B7" s="2" t="s">
        <v>3</v>
      </c>
      <c r="C7" s="6" t="s">
        <v>30</v>
      </c>
      <c r="F7" s="152"/>
      <c r="G7" s="153"/>
      <c r="H7" s="153"/>
      <c r="I7" s="154"/>
    </row>
    <row r="8" spans="2:9" ht="15">
      <c r="B8" s="2" t="s">
        <v>16</v>
      </c>
      <c r="C8" s="7" t="s">
        <v>31</v>
      </c>
      <c r="F8" s="152"/>
      <c r="G8" s="153"/>
      <c r="H8" s="153"/>
      <c r="I8" s="154"/>
    </row>
    <row r="9" spans="2:9" ht="270">
      <c r="B9" s="15" t="s">
        <v>19</v>
      </c>
      <c r="C9" s="18" t="s">
        <v>32</v>
      </c>
      <c r="F9" s="155"/>
      <c r="G9" s="156"/>
      <c r="H9" s="156"/>
      <c r="I9" s="157"/>
    </row>
    <row r="10" spans="2:9" ht="360">
      <c r="B10" s="15" t="s">
        <v>4</v>
      </c>
      <c r="C10" s="17" t="s">
        <v>33</v>
      </c>
      <c r="F10" s="14"/>
      <c r="G10" s="14"/>
      <c r="H10" s="14"/>
      <c r="I10" s="14"/>
    </row>
    <row r="11" spans="2:9" ht="15">
      <c r="B11" s="2" t="s">
        <v>5</v>
      </c>
      <c r="C11" s="16" t="s">
        <v>34</v>
      </c>
      <c r="F11" s="149" t="s">
        <v>26</v>
      </c>
      <c r="G11" s="150"/>
      <c r="H11" s="150"/>
      <c r="I11" s="151"/>
    </row>
    <row r="12" spans="2:9" ht="15">
      <c r="B12" s="2" t="s">
        <v>23</v>
      </c>
      <c r="C12" s="176">
        <v>159109797458</v>
      </c>
      <c r="D12" s="61"/>
      <c r="F12" s="152"/>
      <c r="G12" s="153"/>
      <c r="H12" s="153"/>
      <c r="I12" s="154"/>
    </row>
    <row r="13" spans="2:9" ht="30">
      <c r="B13" s="2" t="s">
        <v>24</v>
      </c>
      <c r="C13" s="19">
        <f>650*828116</f>
        <v>538275400</v>
      </c>
      <c r="F13" s="152"/>
      <c r="G13" s="153"/>
      <c r="H13" s="153"/>
      <c r="I13" s="154"/>
    </row>
    <row r="14" spans="2:9" ht="30">
      <c r="B14" s="2" t="s">
        <v>25</v>
      </c>
      <c r="C14" s="19">
        <f>C13*10%</f>
        <v>53827540</v>
      </c>
      <c r="F14" s="152"/>
      <c r="G14" s="153"/>
      <c r="H14" s="153"/>
      <c r="I14" s="154"/>
    </row>
    <row r="15" spans="2:9" ht="30.75" thickBot="1">
      <c r="B15" s="12" t="s">
        <v>18</v>
      </c>
      <c r="C15" s="54" t="s">
        <v>744</v>
      </c>
      <c r="F15" s="155"/>
      <c r="G15" s="156"/>
      <c r="H15" s="156"/>
      <c r="I15" s="157"/>
    </row>
    <row r="17" ht="15.75" thickBot="1">
      <c r="B17" s="8" t="s">
        <v>15</v>
      </c>
    </row>
    <row r="18" spans="2:12" ht="75" customHeight="1">
      <c r="B18" s="27" t="s">
        <v>28</v>
      </c>
      <c r="C18" s="28" t="s">
        <v>6</v>
      </c>
      <c r="D18" s="28" t="s">
        <v>17</v>
      </c>
      <c r="E18" s="28" t="s">
        <v>7</v>
      </c>
      <c r="F18" s="28" t="s">
        <v>8</v>
      </c>
      <c r="G18" s="28" t="s">
        <v>9</v>
      </c>
      <c r="H18" s="28" t="s">
        <v>10</v>
      </c>
      <c r="I18" s="28" t="s">
        <v>11</v>
      </c>
      <c r="J18" s="28" t="s">
        <v>12</v>
      </c>
      <c r="K18" s="28" t="s">
        <v>13</v>
      </c>
      <c r="L18" s="29" t="s">
        <v>14</v>
      </c>
    </row>
    <row r="19" spans="2:12" s="50" customFormat="1" ht="63.75">
      <c r="B19" s="20">
        <v>49241712</v>
      </c>
      <c r="C19" s="21" t="s">
        <v>49</v>
      </c>
      <c r="D19" s="58" t="s">
        <v>50</v>
      </c>
      <c r="E19" s="65" t="s">
        <v>39</v>
      </c>
      <c r="F19" s="58" t="s">
        <v>51</v>
      </c>
      <c r="G19" s="58" t="s">
        <v>40</v>
      </c>
      <c r="H19" s="66">
        <v>10000000</v>
      </c>
      <c r="I19" s="66">
        <v>10000000</v>
      </c>
      <c r="J19" s="58" t="s">
        <v>36</v>
      </c>
      <c r="K19" s="58" t="s">
        <v>37</v>
      </c>
      <c r="L19" s="59" t="s">
        <v>38</v>
      </c>
    </row>
    <row r="20" spans="2:12" s="50" customFormat="1" ht="111.75" customHeight="1">
      <c r="B20" s="20">
        <v>90141600</v>
      </c>
      <c r="C20" s="21" t="s">
        <v>715</v>
      </c>
      <c r="D20" s="67" t="s">
        <v>556</v>
      </c>
      <c r="E20" s="65" t="s">
        <v>716</v>
      </c>
      <c r="F20" s="58" t="s">
        <v>53</v>
      </c>
      <c r="G20" s="58" t="s">
        <v>42</v>
      </c>
      <c r="H20" s="66">
        <v>4350000000</v>
      </c>
      <c r="I20" s="66">
        <f>H20</f>
        <v>4350000000</v>
      </c>
      <c r="J20" s="58" t="s">
        <v>36</v>
      </c>
      <c r="K20" s="58" t="s">
        <v>37</v>
      </c>
      <c r="L20" s="59" t="s">
        <v>38</v>
      </c>
    </row>
    <row r="21" spans="2:12" s="50" customFormat="1" ht="101.25" customHeight="1">
      <c r="B21" s="20">
        <v>90141600</v>
      </c>
      <c r="C21" s="21" t="s">
        <v>54</v>
      </c>
      <c r="D21" s="67" t="s">
        <v>52</v>
      </c>
      <c r="E21" s="65" t="s">
        <v>43</v>
      </c>
      <c r="F21" s="58" t="s">
        <v>55</v>
      </c>
      <c r="G21" s="58" t="s">
        <v>44</v>
      </c>
      <c r="H21" s="66">
        <v>5200000000</v>
      </c>
      <c r="I21" s="66">
        <v>5200000000</v>
      </c>
      <c r="J21" s="58" t="s">
        <v>36</v>
      </c>
      <c r="K21" s="58" t="s">
        <v>37</v>
      </c>
      <c r="L21" s="59" t="s">
        <v>38</v>
      </c>
    </row>
    <row r="22" spans="2:12" s="50" customFormat="1" ht="63.75">
      <c r="B22" s="20">
        <v>86101800</v>
      </c>
      <c r="C22" s="21" t="s">
        <v>45</v>
      </c>
      <c r="D22" s="58" t="s">
        <v>56</v>
      </c>
      <c r="E22" s="68" t="s">
        <v>57</v>
      </c>
      <c r="F22" s="58" t="s">
        <v>53</v>
      </c>
      <c r="G22" s="58" t="s">
        <v>40</v>
      </c>
      <c r="H22" s="66">
        <v>56846292</v>
      </c>
      <c r="I22" s="66">
        <v>56846292</v>
      </c>
      <c r="J22" s="58" t="s">
        <v>36</v>
      </c>
      <c r="K22" s="58" t="s">
        <v>37</v>
      </c>
      <c r="L22" s="59" t="s">
        <v>38</v>
      </c>
    </row>
    <row r="23" spans="2:12" s="50" customFormat="1" ht="63.75">
      <c r="B23" s="20" t="s">
        <v>46</v>
      </c>
      <c r="C23" s="21" t="s">
        <v>641</v>
      </c>
      <c r="D23" s="58" t="s">
        <v>642</v>
      </c>
      <c r="E23" s="68" t="s">
        <v>643</v>
      </c>
      <c r="F23" s="58" t="s">
        <v>269</v>
      </c>
      <c r="G23" s="58" t="s">
        <v>644</v>
      </c>
      <c r="H23" s="66">
        <v>70000000</v>
      </c>
      <c r="I23" s="66">
        <v>70000000</v>
      </c>
      <c r="J23" s="58" t="s">
        <v>36</v>
      </c>
      <c r="K23" s="58" t="s">
        <v>37</v>
      </c>
      <c r="L23" s="59" t="s">
        <v>38</v>
      </c>
    </row>
    <row r="24" spans="2:12" s="50" customFormat="1" ht="69.75" customHeight="1">
      <c r="B24" s="20">
        <v>82101900</v>
      </c>
      <c r="C24" s="21" t="s">
        <v>472</v>
      </c>
      <c r="D24" s="69" t="s">
        <v>68</v>
      </c>
      <c r="E24" s="69" t="s">
        <v>63</v>
      </c>
      <c r="F24" s="58" t="s">
        <v>64</v>
      </c>
      <c r="G24" s="58" t="s">
        <v>65</v>
      </c>
      <c r="H24" s="66">
        <v>920000000</v>
      </c>
      <c r="I24" s="66">
        <v>920000000</v>
      </c>
      <c r="J24" s="58" t="s">
        <v>36</v>
      </c>
      <c r="K24" s="58" t="s">
        <v>66</v>
      </c>
      <c r="L24" s="59" t="s">
        <v>67</v>
      </c>
    </row>
    <row r="25" spans="2:12" s="50" customFormat="1" ht="51">
      <c r="B25" s="20" t="s">
        <v>58</v>
      </c>
      <c r="C25" s="21" t="s">
        <v>59</v>
      </c>
      <c r="D25" s="69" t="s">
        <v>68</v>
      </c>
      <c r="E25" s="69" t="s">
        <v>63</v>
      </c>
      <c r="F25" s="58" t="s">
        <v>64</v>
      </c>
      <c r="G25" s="58" t="s">
        <v>65</v>
      </c>
      <c r="H25" s="66">
        <v>230000000</v>
      </c>
      <c r="I25" s="66">
        <v>230000000</v>
      </c>
      <c r="J25" s="58" t="s">
        <v>36</v>
      </c>
      <c r="K25" s="58" t="s">
        <v>66</v>
      </c>
      <c r="L25" s="59" t="s">
        <v>67</v>
      </c>
    </row>
    <row r="26" spans="2:12" s="50" customFormat="1" ht="51">
      <c r="B26" s="20" t="s">
        <v>60</v>
      </c>
      <c r="C26" s="21" t="s">
        <v>61</v>
      </c>
      <c r="D26" s="69" t="s">
        <v>68</v>
      </c>
      <c r="E26" s="69" t="s">
        <v>63</v>
      </c>
      <c r="F26" s="58" t="s">
        <v>64</v>
      </c>
      <c r="G26" s="58" t="s">
        <v>65</v>
      </c>
      <c r="H26" s="66">
        <v>250000000</v>
      </c>
      <c r="I26" s="66">
        <v>250000000</v>
      </c>
      <c r="J26" s="58" t="s">
        <v>36</v>
      </c>
      <c r="K26" s="58" t="s">
        <v>66</v>
      </c>
      <c r="L26" s="59" t="s">
        <v>67</v>
      </c>
    </row>
    <row r="27" spans="2:12" s="50" customFormat="1" ht="51">
      <c r="B27" s="20" t="s">
        <v>541</v>
      </c>
      <c r="C27" s="21" t="s">
        <v>62</v>
      </c>
      <c r="D27" s="69" t="s">
        <v>68</v>
      </c>
      <c r="E27" s="69" t="s">
        <v>63</v>
      </c>
      <c r="F27" s="58" t="s">
        <v>64</v>
      </c>
      <c r="G27" s="58" t="s">
        <v>65</v>
      </c>
      <c r="H27" s="66">
        <v>1400000000</v>
      </c>
      <c r="I27" s="66">
        <v>1400000000</v>
      </c>
      <c r="J27" s="58" t="s">
        <v>36</v>
      </c>
      <c r="K27" s="58" t="s">
        <v>66</v>
      </c>
      <c r="L27" s="59" t="s">
        <v>67</v>
      </c>
    </row>
    <row r="28" spans="2:12" s="50" customFormat="1" ht="140.25">
      <c r="B28" s="20">
        <v>80131500</v>
      </c>
      <c r="C28" s="21" t="s">
        <v>69</v>
      </c>
      <c r="D28" s="51" t="s">
        <v>70</v>
      </c>
      <c r="E28" s="70" t="s">
        <v>607</v>
      </c>
      <c r="F28" s="58" t="s">
        <v>71</v>
      </c>
      <c r="G28" s="58" t="s">
        <v>156</v>
      </c>
      <c r="H28" s="66">
        <v>60000000</v>
      </c>
      <c r="I28" s="66">
        <f>+H28</f>
        <v>60000000</v>
      </c>
      <c r="J28" s="51" t="s">
        <v>66</v>
      </c>
      <c r="K28" s="51" t="s">
        <v>66</v>
      </c>
      <c r="L28" s="59" t="s">
        <v>72</v>
      </c>
    </row>
    <row r="29" spans="2:12" s="50" customFormat="1" ht="45" customHeight="1">
      <c r="B29" s="20">
        <v>83121700</v>
      </c>
      <c r="C29" s="21" t="s">
        <v>73</v>
      </c>
      <c r="D29" s="51" t="s">
        <v>70</v>
      </c>
      <c r="E29" s="52" t="s">
        <v>206</v>
      </c>
      <c r="F29" s="58" t="s">
        <v>71</v>
      </c>
      <c r="G29" s="58" t="s">
        <v>40</v>
      </c>
      <c r="H29" s="66">
        <v>200000000</v>
      </c>
      <c r="I29" s="66">
        <f aca="true" t="shared" si="0" ref="I29:I52">+H29</f>
        <v>200000000</v>
      </c>
      <c r="J29" s="51" t="s">
        <v>66</v>
      </c>
      <c r="K29" s="51" t="s">
        <v>66</v>
      </c>
      <c r="L29" s="59" t="s">
        <v>75</v>
      </c>
    </row>
    <row r="30" spans="2:12" s="50" customFormat="1" ht="51">
      <c r="B30" s="20" t="s">
        <v>76</v>
      </c>
      <c r="C30" s="21" t="s">
        <v>148</v>
      </c>
      <c r="D30" s="51" t="s">
        <v>70</v>
      </c>
      <c r="E30" s="52" t="s">
        <v>486</v>
      </c>
      <c r="F30" s="58" t="s">
        <v>71</v>
      </c>
      <c r="G30" s="58" t="s">
        <v>156</v>
      </c>
      <c r="H30" s="66">
        <v>260000000</v>
      </c>
      <c r="I30" s="66">
        <f>H30</f>
        <v>260000000</v>
      </c>
      <c r="J30" s="51" t="s">
        <v>66</v>
      </c>
      <c r="K30" s="51" t="s">
        <v>66</v>
      </c>
      <c r="L30" s="59" t="s">
        <v>77</v>
      </c>
    </row>
    <row r="31" spans="2:12" s="50" customFormat="1" ht="103.5" customHeight="1">
      <c r="B31" s="20" t="s">
        <v>78</v>
      </c>
      <c r="C31" s="21" t="s">
        <v>593</v>
      </c>
      <c r="D31" s="51" t="s">
        <v>70</v>
      </c>
      <c r="E31" s="52" t="s">
        <v>41</v>
      </c>
      <c r="F31" s="58" t="s">
        <v>71</v>
      </c>
      <c r="G31" s="58" t="s">
        <v>40</v>
      </c>
      <c r="H31" s="148">
        <v>366336000</v>
      </c>
      <c r="I31" s="66">
        <f>H31</f>
        <v>366336000</v>
      </c>
      <c r="J31" s="51" t="s">
        <v>66</v>
      </c>
      <c r="K31" s="51" t="s">
        <v>66</v>
      </c>
      <c r="L31" s="59" t="s">
        <v>75</v>
      </c>
    </row>
    <row r="32" spans="2:12" s="50" customFormat="1" ht="55.5" customHeight="1">
      <c r="B32" s="20">
        <v>86111504</v>
      </c>
      <c r="C32" s="21" t="s">
        <v>594</v>
      </c>
      <c r="D32" s="51" t="s">
        <v>70</v>
      </c>
      <c r="E32" s="52" t="s">
        <v>41</v>
      </c>
      <c r="F32" s="58" t="s">
        <v>71</v>
      </c>
      <c r="G32" s="58" t="s">
        <v>79</v>
      </c>
      <c r="H32" s="66">
        <v>350000000</v>
      </c>
      <c r="I32" s="66">
        <f t="shared" si="0"/>
        <v>350000000</v>
      </c>
      <c r="J32" s="51" t="s">
        <v>66</v>
      </c>
      <c r="K32" s="51" t="s">
        <v>66</v>
      </c>
      <c r="L32" s="59" t="s">
        <v>80</v>
      </c>
    </row>
    <row r="33" spans="2:12" s="50" customFormat="1" ht="77.25" customHeight="1">
      <c r="B33" s="20">
        <v>80101504</v>
      </c>
      <c r="C33" s="21" t="s">
        <v>81</v>
      </c>
      <c r="D33" s="51" t="s">
        <v>70</v>
      </c>
      <c r="E33" s="52" t="s">
        <v>374</v>
      </c>
      <c r="F33" s="58" t="s">
        <v>71</v>
      </c>
      <c r="G33" s="58" t="s">
        <v>40</v>
      </c>
      <c r="H33" s="66">
        <v>280000000</v>
      </c>
      <c r="I33" s="66">
        <f t="shared" si="0"/>
        <v>280000000</v>
      </c>
      <c r="J33" s="51" t="s">
        <v>66</v>
      </c>
      <c r="K33" s="51" t="s">
        <v>66</v>
      </c>
      <c r="L33" s="59" t="s">
        <v>82</v>
      </c>
    </row>
    <row r="34" spans="2:12" s="50" customFormat="1" ht="57.75" customHeight="1">
      <c r="B34" s="20">
        <v>83121700</v>
      </c>
      <c r="C34" s="21" t="s">
        <v>83</v>
      </c>
      <c r="D34" s="51" t="s">
        <v>70</v>
      </c>
      <c r="E34" s="52" t="s">
        <v>487</v>
      </c>
      <c r="F34" s="58" t="s">
        <v>71</v>
      </c>
      <c r="G34" s="58" t="s">
        <v>156</v>
      </c>
      <c r="H34" s="66">
        <v>867473143</v>
      </c>
      <c r="I34" s="66">
        <f t="shared" si="0"/>
        <v>867473143</v>
      </c>
      <c r="J34" s="51" t="s">
        <v>66</v>
      </c>
      <c r="K34" s="51" t="s">
        <v>66</v>
      </c>
      <c r="L34" s="59" t="s">
        <v>84</v>
      </c>
    </row>
    <row r="35" spans="2:12" s="50" customFormat="1" ht="76.5">
      <c r="B35" s="20" t="s">
        <v>85</v>
      </c>
      <c r="C35" s="21" t="s">
        <v>86</v>
      </c>
      <c r="D35" s="51" t="s">
        <v>70</v>
      </c>
      <c r="E35" s="52" t="s">
        <v>595</v>
      </c>
      <c r="F35" s="58" t="s">
        <v>71</v>
      </c>
      <c r="G35" s="58" t="s">
        <v>156</v>
      </c>
      <c r="H35" s="66">
        <v>1628276100</v>
      </c>
      <c r="I35" s="66">
        <f t="shared" si="0"/>
        <v>1628276100</v>
      </c>
      <c r="J35" s="51" t="s">
        <v>66</v>
      </c>
      <c r="K35" s="51" t="s">
        <v>66</v>
      </c>
      <c r="L35" s="59" t="s">
        <v>77</v>
      </c>
    </row>
    <row r="36" spans="2:12" s="50" customFormat="1" ht="90" customHeight="1">
      <c r="B36" s="20">
        <v>86131900</v>
      </c>
      <c r="C36" s="21" t="s">
        <v>599</v>
      </c>
      <c r="D36" s="51" t="s">
        <v>70</v>
      </c>
      <c r="E36" s="52" t="s">
        <v>374</v>
      </c>
      <c r="F36" s="58" t="s">
        <v>71</v>
      </c>
      <c r="G36" s="58" t="s">
        <v>152</v>
      </c>
      <c r="H36" s="66">
        <v>858857298</v>
      </c>
      <c r="I36" s="66">
        <f t="shared" si="0"/>
        <v>858857298</v>
      </c>
      <c r="J36" s="51" t="s">
        <v>66</v>
      </c>
      <c r="K36" s="51" t="s">
        <v>66</v>
      </c>
      <c r="L36" s="59" t="s">
        <v>75</v>
      </c>
    </row>
    <row r="37" spans="2:12" s="50" customFormat="1" ht="84.75" customHeight="1">
      <c r="B37" s="20">
        <v>80101504</v>
      </c>
      <c r="C37" s="21" t="s">
        <v>606</v>
      </c>
      <c r="D37" s="51" t="s">
        <v>70</v>
      </c>
      <c r="E37" s="52" t="s">
        <v>488</v>
      </c>
      <c r="F37" s="58" t="s">
        <v>71</v>
      </c>
      <c r="G37" s="58" t="s">
        <v>152</v>
      </c>
      <c r="H37" s="66">
        <v>83000000</v>
      </c>
      <c r="I37" s="66">
        <f t="shared" si="0"/>
        <v>83000000</v>
      </c>
      <c r="J37" s="51" t="s">
        <v>66</v>
      </c>
      <c r="K37" s="51" t="s">
        <v>66</v>
      </c>
      <c r="L37" s="59" t="s">
        <v>77</v>
      </c>
    </row>
    <row r="38" spans="2:12" s="50" customFormat="1" ht="89.25">
      <c r="B38" s="20" t="s">
        <v>87</v>
      </c>
      <c r="C38" s="21" t="s">
        <v>598</v>
      </c>
      <c r="D38" s="51" t="s">
        <v>70</v>
      </c>
      <c r="E38" s="52" t="s">
        <v>595</v>
      </c>
      <c r="F38" s="58" t="s">
        <v>71</v>
      </c>
      <c r="G38" s="58" t="s">
        <v>156</v>
      </c>
      <c r="H38" s="66">
        <v>451903320</v>
      </c>
      <c r="I38" s="66">
        <f t="shared" si="0"/>
        <v>451903320</v>
      </c>
      <c r="J38" s="51" t="s">
        <v>66</v>
      </c>
      <c r="K38" s="51" t="s">
        <v>66</v>
      </c>
      <c r="L38" s="59" t="s">
        <v>75</v>
      </c>
    </row>
    <row r="39" spans="2:12" s="50" customFormat="1" ht="114.75">
      <c r="B39" s="20" t="s">
        <v>542</v>
      </c>
      <c r="C39" s="21" t="s">
        <v>88</v>
      </c>
      <c r="D39" s="51" t="s">
        <v>70</v>
      </c>
      <c r="E39" s="52" t="s">
        <v>595</v>
      </c>
      <c r="F39" s="58" t="s">
        <v>71</v>
      </c>
      <c r="G39" s="58" t="s">
        <v>152</v>
      </c>
      <c r="H39" s="66">
        <v>726000000</v>
      </c>
      <c r="I39" s="66">
        <f t="shared" si="0"/>
        <v>726000000</v>
      </c>
      <c r="J39" s="51" t="s">
        <v>66</v>
      </c>
      <c r="K39" s="51" t="s">
        <v>66</v>
      </c>
      <c r="L39" s="59" t="s">
        <v>89</v>
      </c>
    </row>
    <row r="40" spans="2:12" s="50" customFormat="1" ht="76.5">
      <c r="B40" s="20">
        <v>80101703</v>
      </c>
      <c r="C40" s="21" t="s">
        <v>596</v>
      </c>
      <c r="D40" s="51" t="s">
        <v>70</v>
      </c>
      <c r="E40" s="52" t="s">
        <v>489</v>
      </c>
      <c r="F40" s="58" t="s">
        <v>71</v>
      </c>
      <c r="G40" s="58" t="s">
        <v>152</v>
      </c>
      <c r="H40" s="66">
        <v>302260000</v>
      </c>
      <c r="I40" s="66">
        <f t="shared" si="0"/>
        <v>302260000</v>
      </c>
      <c r="J40" s="51" t="s">
        <v>66</v>
      </c>
      <c r="K40" s="51" t="s">
        <v>66</v>
      </c>
      <c r="L40" s="59" t="s">
        <v>90</v>
      </c>
    </row>
    <row r="41" spans="2:12" s="50" customFormat="1" ht="63.75">
      <c r="B41" s="20">
        <v>80131500</v>
      </c>
      <c r="C41" s="21" t="s">
        <v>91</v>
      </c>
      <c r="D41" s="51" t="s">
        <v>70</v>
      </c>
      <c r="E41" s="52" t="s">
        <v>188</v>
      </c>
      <c r="F41" s="58" t="s">
        <v>71</v>
      </c>
      <c r="G41" s="58" t="s">
        <v>152</v>
      </c>
      <c r="H41" s="66">
        <f>54400000+60575334</f>
        <v>114975334</v>
      </c>
      <c r="I41" s="66">
        <f t="shared" si="0"/>
        <v>114975334</v>
      </c>
      <c r="J41" s="51" t="s">
        <v>66</v>
      </c>
      <c r="K41" s="51" t="s">
        <v>66</v>
      </c>
      <c r="L41" s="59" t="s">
        <v>92</v>
      </c>
    </row>
    <row r="42" spans="2:12" s="50" customFormat="1" ht="70.5" customHeight="1">
      <c r="B42" s="20">
        <v>80101504</v>
      </c>
      <c r="C42" s="21" t="s">
        <v>93</v>
      </c>
      <c r="D42" s="51" t="s">
        <v>609</v>
      </c>
      <c r="E42" s="52" t="s">
        <v>595</v>
      </c>
      <c r="F42" s="58" t="s">
        <v>71</v>
      </c>
      <c r="G42" s="58" t="s">
        <v>152</v>
      </c>
      <c r="H42" s="66">
        <v>137171288</v>
      </c>
      <c r="I42" s="66">
        <f>H42</f>
        <v>137171288</v>
      </c>
      <c r="J42" s="51" t="s">
        <v>66</v>
      </c>
      <c r="K42" s="51" t="s">
        <v>66</v>
      </c>
      <c r="L42" s="59" t="s">
        <v>82</v>
      </c>
    </row>
    <row r="43" spans="2:12" s="50" customFormat="1" ht="51.75" customHeight="1">
      <c r="B43" s="20" t="s">
        <v>543</v>
      </c>
      <c r="C43" s="21" t="s">
        <v>601</v>
      </c>
      <c r="D43" s="51" t="s">
        <v>70</v>
      </c>
      <c r="E43" s="52" t="s">
        <v>374</v>
      </c>
      <c r="F43" s="58" t="s">
        <v>490</v>
      </c>
      <c r="G43" s="58" t="s">
        <v>151</v>
      </c>
      <c r="H43" s="66">
        <v>6774884774</v>
      </c>
      <c r="I43" s="66">
        <f t="shared" si="0"/>
        <v>6774884774</v>
      </c>
      <c r="J43" s="51" t="s">
        <v>66</v>
      </c>
      <c r="K43" s="51" t="s">
        <v>66</v>
      </c>
      <c r="L43" s="59" t="s">
        <v>94</v>
      </c>
    </row>
    <row r="44" spans="2:12" s="50" customFormat="1" ht="96" customHeight="1">
      <c r="B44" s="20" t="s">
        <v>95</v>
      </c>
      <c r="C44" s="21" t="s">
        <v>96</v>
      </c>
      <c r="D44" s="51" t="s">
        <v>70</v>
      </c>
      <c r="E44" s="52" t="s">
        <v>604</v>
      </c>
      <c r="F44" s="58" t="s">
        <v>605</v>
      </c>
      <c r="G44" s="58" t="s">
        <v>152</v>
      </c>
      <c r="H44" s="66">
        <v>80000000</v>
      </c>
      <c r="I44" s="66">
        <f t="shared" si="0"/>
        <v>80000000</v>
      </c>
      <c r="J44" s="51" t="s">
        <v>66</v>
      </c>
      <c r="K44" s="51" t="s">
        <v>66</v>
      </c>
      <c r="L44" s="59" t="s">
        <v>77</v>
      </c>
    </row>
    <row r="45" spans="2:12" s="50" customFormat="1" ht="51">
      <c r="B45" s="20">
        <v>86111600</v>
      </c>
      <c r="C45" s="21" t="s">
        <v>97</v>
      </c>
      <c r="D45" s="51" t="s">
        <v>609</v>
      </c>
      <c r="E45" s="52" t="s">
        <v>607</v>
      </c>
      <c r="F45" s="58" t="s">
        <v>71</v>
      </c>
      <c r="G45" s="58" t="s">
        <v>152</v>
      </c>
      <c r="H45" s="66">
        <v>60000000</v>
      </c>
      <c r="I45" s="66">
        <f t="shared" si="0"/>
        <v>60000000</v>
      </c>
      <c r="J45" s="51" t="s">
        <v>66</v>
      </c>
      <c r="K45" s="51" t="s">
        <v>66</v>
      </c>
      <c r="L45" s="59" t="s">
        <v>77</v>
      </c>
    </row>
    <row r="46" spans="2:12" s="50" customFormat="1" ht="63.75">
      <c r="B46" s="20" t="s">
        <v>99</v>
      </c>
      <c r="C46" s="21" t="s">
        <v>721</v>
      </c>
      <c r="D46" s="51" t="s">
        <v>611</v>
      </c>
      <c r="E46" s="52" t="s">
        <v>188</v>
      </c>
      <c r="F46" s="58" t="s">
        <v>71</v>
      </c>
      <c r="G46" s="58" t="s">
        <v>152</v>
      </c>
      <c r="H46" s="66">
        <f>243581100+413132445</f>
        <v>656713545</v>
      </c>
      <c r="I46" s="66">
        <f t="shared" si="0"/>
        <v>656713545</v>
      </c>
      <c r="J46" s="51" t="s">
        <v>66</v>
      </c>
      <c r="K46" s="51" t="s">
        <v>66</v>
      </c>
      <c r="L46" s="59" t="s">
        <v>100</v>
      </c>
    </row>
    <row r="47" spans="2:12" s="50" customFormat="1" ht="54" customHeight="1">
      <c r="B47" s="20">
        <v>80161501</v>
      </c>
      <c r="C47" s="21" t="s">
        <v>101</v>
      </c>
      <c r="D47" s="51" t="s">
        <v>70</v>
      </c>
      <c r="E47" s="52" t="s">
        <v>102</v>
      </c>
      <c r="F47" s="58" t="s">
        <v>71</v>
      </c>
      <c r="G47" s="58" t="s">
        <v>151</v>
      </c>
      <c r="H47" s="66">
        <v>1194217144</v>
      </c>
      <c r="I47" s="66">
        <f t="shared" si="0"/>
        <v>1194217144</v>
      </c>
      <c r="J47" s="51" t="s">
        <v>66</v>
      </c>
      <c r="K47" s="51" t="s">
        <v>66</v>
      </c>
      <c r="L47" s="59" t="s">
        <v>103</v>
      </c>
    </row>
    <row r="48" spans="2:12" s="50" customFormat="1" ht="114.75">
      <c r="B48" s="20">
        <v>80131500</v>
      </c>
      <c r="C48" s="21" t="s">
        <v>104</v>
      </c>
      <c r="D48" s="51" t="s">
        <v>70</v>
      </c>
      <c r="E48" s="52" t="s">
        <v>105</v>
      </c>
      <c r="F48" s="58" t="s">
        <v>71</v>
      </c>
      <c r="G48" s="58" t="s">
        <v>152</v>
      </c>
      <c r="H48" s="66">
        <v>2000000000</v>
      </c>
      <c r="I48" s="66">
        <f>+H48</f>
        <v>2000000000</v>
      </c>
      <c r="J48" s="51" t="s">
        <v>66</v>
      </c>
      <c r="K48" s="51" t="s">
        <v>66</v>
      </c>
      <c r="L48" s="59" t="s">
        <v>106</v>
      </c>
    </row>
    <row r="49" spans="2:12" s="50" customFormat="1" ht="102">
      <c r="B49" s="20" t="s">
        <v>107</v>
      </c>
      <c r="C49" s="21" t="s">
        <v>108</v>
      </c>
      <c r="D49" s="51" t="s">
        <v>70</v>
      </c>
      <c r="E49" s="52" t="s">
        <v>109</v>
      </c>
      <c r="F49" s="58" t="s">
        <v>71</v>
      </c>
      <c r="G49" s="58" t="s">
        <v>155</v>
      </c>
      <c r="H49" s="66">
        <v>1000000000</v>
      </c>
      <c r="I49" s="66">
        <f t="shared" si="0"/>
        <v>1000000000</v>
      </c>
      <c r="J49" s="51" t="s">
        <v>66</v>
      </c>
      <c r="K49" s="51" t="s">
        <v>66</v>
      </c>
      <c r="L49" s="59" t="s">
        <v>80</v>
      </c>
    </row>
    <row r="50" spans="2:12" s="50" customFormat="1" ht="84.75" customHeight="1">
      <c r="B50" s="20">
        <v>81112501</v>
      </c>
      <c r="C50" s="21" t="s">
        <v>149</v>
      </c>
      <c r="D50" s="51" t="s">
        <v>70</v>
      </c>
      <c r="E50" s="52" t="s">
        <v>110</v>
      </c>
      <c r="F50" s="58" t="s">
        <v>111</v>
      </c>
      <c r="G50" s="58" t="s">
        <v>79</v>
      </c>
      <c r="H50" s="66">
        <v>300000000</v>
      </c>
      <c r="I50" s="66">
        <f t="shared" si="0"/>
        <v>300000000</v>
      </c>
      <c r="J50" s="51" t="s">
        <v>66</v>
      </c>
      <c r="K50" s="51" t="s">
        <v>66</v>
      </c>
      <c r="L50" s="59" t="s">
        <v>89</v>
      </c>
    </row>
    <row r="51" spans="2:12" s="50" customFormat="1" ht="81" customHeight="1">
      <c r="B51" s="20">
        <v>83121700</v>
      </c>
      <c r="C51" s="21" t="s">
        <v>597</v>
      </c>
      <c r="D51" s="51" t="s">
        <v>70</v>
      </c>
      <c r="E51" s="52" t="s">
        <v>41</v>
      </c>
      <c r="F51" s="58" t="s">
        <v>71</v>
      </c>
      <c r="G51" s="58" t="s">
        <v>152</v>
      </c>
      <c r="H51" s="66">
        <v>24200000</v>
      </c>
      <c r="I51" s="66">
        <f t="shared" si="0"/>
        <v>24200000</v>
      </c>
      <c r="J51" s="51" t="s">
        <v>66</v>
      </c>
      <c r="K51" s="51" t="s">
        <v>66</v>
      </c>
      <c r="L51" s="59" t="s">
        <v>112</v>
      </c>
    </row>
    <row r="52" spans="2:12" s="50" customFormat="1" ht="76.5">
      <c r="B52" s="20">
        <v>83121700</v>
      </c>
      <c r="C52" s="21" t="s">
        <v>113</v>
      </c>
      <c r="D52" s="51" t="s">
        <v>70</v>
      </c>
      <c r="E52" s="52" t="s">
        <v>41</v>
      </c>
      <c r="F52" s="58" t="s">
        <v>71</v>
      </c>
      <c r="G52" s="58" t="s">
        <v>152</v>
      </c>
      <c r="H52" s="66">
        <v>46615620</v>
      </c>
      <c r="I52" s="66">
        <f t="shared" si="0"/>
        <v>46615620</v>
      </c>
      <c r="J52" s="51" t="s">
        <v>66</v>
      </c>
      <c r="K52" s="51" t="s">
        <v>66</v>
      </c>
      <c r="L52" s="59" t="s">
        <v>112</v>
      </c>
    </row>
    <row r="53" spans="2:12" s="50" customFormat="1" ht="38.25">
      <c r="B53" s="20">
        <v>86101710</v>
      </c>
      <c r="C53" s="21" t="s">
        <v>114</v>
      </c>
      <c r="D53" s="51" t="s">
        <v>70</v>
      </c>
      <c r="E53" s="52" t="s">
        <v>98</v>
      </c>
      <c r="F53" s="58" t="s">
        <v>71</v>
      </c>
      <c r="G53" s="58" t="s">
        <v>115</v>
      </c>
      <c r="H53" s="66">
        <v>50000000</v>
      </c>
      <c r="I53" s="66">
        <f>+H53</f>
        <v>50000000</v>
      </c>
      <c r="J53" s="51" t="s">
        <v>66</v>
      </c>
      <c r="K53" s="51" t="s">
        <v>66</v>
      </c>
      <c r="L53" s="59" t="s">
        <v>117</v>
      </c>
    </row>
    <row r="54" spans="2:12" s="50" customFormat="1" ht="51">
      <c r="B54" s="20">
        <v>86101710</v>
      </c>
      <c r="C54" s="21" t="s">
        <v>116</v>
      </c>
      <c r="D54" s="51" t="s">
        <v>70</v>
      </c>
      <c r="E54" s="52" t="s">
        <v>98</v>
      </c>
      <c r="F54" s="58" t="s">
        <v>71</v>
      </c>
      <c r="G54" s="58" t="s">
        <v>152</v>
      </c>
      <c r="H54" s="66">
        <v>440000000</v>
      </c>
      <c r="I54" s="66">
        <f>+H54</f>
        <v>440000000</v>
      </c>
      <c r="J54" s="51" t="s">
        <v>66</v>
      </c>
      <c r="K54" s="51" t="s">
        <v>66</v>
      </c>
      <c r="L54" s="59" t="s">
        <v>117</v>
      </c>
    </row>
    <row r="55" spans="2:12" s="50" customFormat="1" ht="60.75" customHeight="1">
      <c r="B55" s="20">
        <v>86101710</v>
      </c>
      <c r="C55" s="21" t="s">
        <v>118</v>
      </c>
      <c r="D55" s="51" t="s">
        <v>70</v>
      </c>
      <c r="E55" s="52" t="s">
        <v>98</v>
      </c>
      <c r="F55" s="58" t="s">
        <v>71</v>
      </c>
      <c r="G55" s="58" t="s">
        <v>152</v>
      </c>
      <c r="H55" s="66">
        <v>100000000</v>
      </c>
      <c r="I55" s="66">
        <f>+H55</f>
        <v>100000000</v>
      </c>
      <c r="J55" s="51" t="s">
        <v>66</v>
      </c>
      <c r="K55" s="51" t="s">
        <v>66</v>
      </c>
      <c r="L55" s="59" t="s">
        <v>117</v>
      </c>
    </row>
    <row r="56" spans="2:12" s="50" customFormat="1" ht="38.25">
      <c r="B56" s="20">
        <v>86101710</v>
      </c>
      <c r="C56" s="21" t="s">
        <v>119</v>
      </c>
      <c r="D56" s="51" t="s">
        <v>70</v>
      </c>
      <c r="E56" s="52" t="s">
        <v>98</v>
      </c>
      <c r="F56" s="58" t="s">
        <v>71</v>
      </c>
      <c r="G56" s="58" t="s">
        <v>152</v>
      </c>
      <c r="H56" s="66">
        <v>53000000</v>
      </c>
      <c r="I56" s="66">
        <f>+H56</f>
        <v>53000000</v>
      </c>
      <c r="J56" s="51" t="s">
        <v>66</v>
      </c>
      <c r="K56" s="51" t="s">
        <v>66</v>
      </c>
      <c r="L56" s="59" t="s">
        <v>117</v>
      </c>
    </row>
    <row r="57" spans="2:12" s="50" customFormat="1" ht="72" customHeight="1">
      <c r="B57" s="20" t="s">
        <v>544</v>
      </c>
      <c r="C57" s="21" t="s">
        <v>120</v>
      </c>
      <c r="D57" s="51" t="s">
        <v>70</v>
      </c>
      <c r="E57" s="70" t="s">
        <v>121</v>
      </c>
      <c r="F57" s="58" t="s">
        <v>71</v>
      </c>
      <c r="G57" s="58" t="s">
        <v>152</v>
      </c>
      <c r="H57" s="66">
        <v>21112000</v>
      </c>
      <c r="I57" s="66">
        <f>+H57</f>
        <v>21112000</v>
      </c>
      <c r="J57" s="51" t="s">
        <v>66</v>
      </c>
      <c r="K57" s="51" t="s">
        <v>66</v>
      </c>
      <c r="L57" s="59" t="s">
        <v>122</v>
      </c>
    </row>
    <row r="58" spans="2:12" s="50" customFormat="1" ht="89.25">
      <c r="B58" s="20" t="s">
        <v>123</v>
      </c>
      <c r="C58" s="21" t="s">
        <v>124</v>
      </c>
      <c r="D58" s="71" t="s">
        <v>70</v>
      </c>
      <c r="E58" s="52" t="s">
        <v>74</v>
      </c>
      <c r="F58" s="58" t="s">
        <v>125</v>
      </c>
      <c r="G58" s="58" t="s">
        <v>155</v>
      </c>
      <c r="H58" s="66">
        <v>4185372186</v>
      </c>
      <c r="I58" s="66">
        <v>4185372186</v>
      </c>
      <c r="J58" s="51" t="s">
        <v>66</v>
      </c>
      <c r="K58" s="51" t="s">
        <v>66</v>
      </c>
      <c r="L58" s="59" t="s">
        <v>117</v>
      </c>
    </row>
    <row r="59" spans="2:12" s="50" customFormat="1" ht="88.5" customHeight="1">
      <c r="B59" s="20" t="s">
        <v>126</v>
      </c>
      <c r="C59" s="21" t="s">
        <v>127</v>
      </c>
      <c r="D59" s="71" t="s">
        <v>70</v>
      </c>
      <c r="E59" s="52" t="s">
        <v>128</v>
      </c>
      <c r="F59" s="58" t="s">
        <v>129</v>
      </c>
      <c r="G59" s="58" t="s">
        <v>155</v>
      </c>
      <c r="H59" s="66">
        <v>500000000</v>
      </c>
      <c r="I59" s="66">
        <v>500000000</v>
      </c>
      <c r="J59" s="51" t="s">
        <v>66</v>
      </c>
      <c r="K59" s="51" t="s">
        <v>66</v>
      </c>
      <c r="L59" s="59" t="s">
        <v>117</v>
      </c>
    </row>
    <row r="60" spans="2:12" s="50" customFormat="1" ht="88.5" customHeight="1">
      <c r="B60" s="20">
        <v>90131500</v>
      </c>
      <c r="C60" s="21" t="s">
        <v>130</v>
      </c>
      <c r="D60" s="71" t="s">
        <v>609</v>
      </c>
      <c r="E60" s="52" t="s">
        <v>607</v>
      </c>
      <c r="F60" s="58" t="s">
        <v>129</v>
      </c>
      <c r="G60" s="58" t="s">
        <v>154</v>
      </c>
      <c r="H60" s="66">
        <v>400000000</v>
      </c>
      <c r="I60" s="66">
        <f>H60</f>
        <v>400000000</v>
      </c>
      <c r="J60" s="51" t="s">
        <v>66</v>
      </c>
      <c r="K60" s="51" t="s">
        <v>66</v>
      </c>
      <c r="L60" s="59" t="s">
        <v>117</v>
      </c>
    </row>
    <row r="61" spans="2:12" s="50" customFormat="1" ht="45" customHeight="1">
      <c r="B61" s="20">
        <v>90131500</v>
      </c>
      <c r="C61" s="21" t="s">
        <v>131</v>
      </c>
      <c r="D61" s="51" t="s">
        <v>70</v>
      </c>
      <c r="E61" s="52" t="s">
        <v>132</v>
      </c>
      <c r="F61" s="58" t="s">
        <v>129</v>
      </c>
      <c r="G61" s="58" t="s">
        <v>152</v>
      </c>
      <c r="H61" s="66">
        <v>300000000</v>
      </c>
      <c r="I61" s="66">
        <v>300000000</v>
      </c>
      <c r="J61" s="51" t="s">
        <v>66</v>
      </c>
      <c r="K61" s="51" t="s">
        <v>66</v>
      </c>
      <c r="L61" s="59" t="s">
        <v>117</v>
      </c>
    </row>
    <row r="62" spans="2:12" s="50" customFormat="1" ht="51">
      <c r="B62" s="20">
        <v>90131500</v>
      </c>
      <c r="C62" s="21" t="s">
        <v>133</v>
      </c>
      <c r="D62" s="51" t="s">
        <v>70</v>
      </c>
      <c r="E62" s="52" t="s">
        <v>121</v>
      </c>
      <c r="F62" s="58" t="s">
        <v>129</v>
      </c>
      <c r="G62" s="58" t="s">
        <v>152</v>
      </c>
      <c r="H62" s="66">
        <v>4000000000</v>
      </c>
      <c r="I62" s="66">
        <v>4000000000</v>
      </c>
      <c r="J62" s="51" t="s">
        <v>66</v>
      </c>
      <c r="K62" s="51" t="s">
        <v>66</v>
      </c>
      <c r="L62" s="59" t="s">
        <v>117</v>
      </c>
    </row>
    <row r="63" spans="2:12" s="50" customFormat="1" ht="82.5" customHeight="1">
      <c r="B63" s="20">
        <v>90131500</v>
      </c>
      <c r="C63" s="21" t="s">
        <v>134</v>
      </c>
      <c r="D63" s="51" t="s">
        <v>70</v>
      </c>
      <c r="E63" s="52" t="s">
        <v>135</v>
      </c>
      <c r="F63" s="58" t="s">
        <v>129</v>
      </c>
      <c r="G63" s="58" t="s">
        <v>152</v>
      </c>
      <c r="H63" s="66">
        <v>280000000</v>
      </c>
      <c r="I63" s="66">
        <v>280000000</v>
      </c>
      <c r="J63" s="51" t="s">
        <v>66</v>
      </c>
      <c r="K63" s="51" t="s">
        <v>66</v>
      </c>
      <c r="L63" s="59" t="s">
        <v>117</v>
      </c>
    </row>
    <row r="64" spans="2:12" s="50" customFormat="1" ht="58.5" customHeight="1">
      <c r="B64" s="20">
        <v>90131500</v>
      </c>
      <c r="C64" s="21" t="s">
        <v>136</v>
      </c>
      <c r="D64" s="51" t="s">
        <v>70</v>
      </c>
      <c r="E64" s="72" t="s">
        <v>121</v>
      </c>
      <c r="F64" s="58" t="s">
        <v>129</v>
      </c>
      <c r="G64" s="58" t="s">
        <v>152</v>
      </c>
      <c r="H64" s="66">
        <v>150000000</v>
      </c>
      <c r="I64" s="66">
        <v>150000000</v>
      </c>
      <c r="J64" s="51" t="s">
        <v>66</v>
      </c>
      <c r="K64" s="51" t="s">
        <v>66</v>
      </c>
      <c r="L64" s="59" t="s">
        <v>117</v>
      </c>
    </row>
    <row r="65" spans="2:12" s="50" customFormat="1" ht="38.25">
      <c r="B65" s="20">
        <v>60121604</v>
      </c>
      <c r="C65" s="21" t="s">
        <v>139</v>
      </c>
      <c r="D65" s="56" t="s">
        <v>137</v>
      </c>
      <c r="E65" s="56" t="s">
        <v>121</v>
      </c>
      <c r="F65" s="58" t="s">
        <v>140</v>
      </c>
      <c r="G65" s="58" t="s">
        <v>152</v>
      </c>
      <c r="H65" s="66">
        <v>100000000</v>
      </c>
      <c r="I65" s="66">
        <v>100000000</v>
      </c>
      <c r="J65" s="51" t="s">
        <v>66</v>
      </c>
      <c r="K65" s="51" t="s">
        <v>66</v>
      </c>
      <c r="L65" s="59" t="s">
        <v>117</v>
      </c>
    </row>
    <row r="66" spans="2:12" s="50" customFormat="1" ht="191.25">
      <c r="B66" s="20">
        <v>86101710</v>
      </c>
      <c r="C66" s="53" t="s">
        <v>610</v>
      </c>
      <c r="D66" s="56" t="s">
        <v>70</v>
      </c>
      <c r="E66" s="56" t="s">
        <v>607</v>
      </c>
      <c r="F66" s="58" t="s">
        <v>129</v>
      </c>
      <c r="G66" s="58" t="s">
        <v>608</v>
      </c>
      <c r="H66" s="66">
        <f>11690000+10855000</f>
        <v>22545000</v>
      </c>
      <c r="I66" s="66">
        <f>H66</f>
        <v>22545000</v>
      </c>
      <c r="J66" s="51" t="s">
        <v>66</v>
      </c>
      <c r="K66" s="51" t="s">
        <v>66</v>
      </c>
      <c r="L66" s="59" t="s">
        <v>117</v>
      </c>
    </row>
    <row r="67" spans="2:12" s="50" customFormat="1" ht="42" customHeight="1">
      <c r="B67" s="20" t="s">
        <v>141</v>
      </c>
      <c r="C67" s="21" t="s">
        <v>142</v>
      </c>
      <c r="D67" s="56" t="s">
        <v>138</v>
      </c>
      <c r="E67" s="56" t="s">
        <v>121</v>
      </c>
      <c r="F67" s="58" t="s">
        <v>129</v>
      </c>
      <c r="G67" s="58" t="s">
        <v>152</v>
      </c>
      <c r="H67" s="66">
        <v>130000000</v>
      </c>
      <c r="I67" s="66">
        <v>130000000</v>
      </c>
      <c r="J67" s="51" t="s">
        <v>66</v>
      </c>
      <c r="K67" s="51" t="s">
        <v>66</v>
      </c>
      <c r="L67" s="59" t="s">
        <v>117</v>
      </c>
    </row>
    <row r="68" spans="2:12" s="50" customFormat="1" ht="57.75" customHeight="1">
      <c r="B68" s="20">
        <v>81151705</v>
      </c>
      <c r="C68" s="21" t="s">
        <v>143</v>
      </c>
      <c r="D68" s="56" t="s">
        <v>144</v>
      </c>
      <c r="E68" s="56" t="s">
        <v>145</v>
      </c>
      <c r="F68" s="58" t="s">
        <v>129</v>
      </c>
      <c r="G68" s="58" t="s">
        <v>152</v>
      </c>
      <c r="H68" s="66">
        <v>150000000</v>
      </c>
      <c r="I68" s="66">
        <v>150000000</v>
      </c>
      <c r="J68" s="51" t="s">
        <v>66</v>
      </c>
      <c r="K68" s="51" t="s">
        <v>66</v>
      </c>
      <c r="L68" s="59" t="s">
        <v>117</v>
      </c>
    </row>
    <row r="69" spans="2:12" s="50" customFormat="1" ht="67.5" customHeight="1">
      <c r="B69" s="20" t="s">
        <v>150</v>
      </c>
      <c r="C69" s="21" t="s">
        <v>146</v>
      </c>
      <c r="D69" s="56" t="s">
        <v>138</v>
      </c>
      <c r="E69" s="56" t="s">
        <v>145</v>
      </c>
      <c r="F69" s="58" t="s">
        <v>129</v>
      </c>
      <c r="G69" s="58" t="s">
        <v>152</v>
      </c>
      <c r="H69" s="66">
        <v>80000000</v>
      </c>
      <c r="I69" s="66">
        <v>80000000</v>
      </c>
      <c r="J69" s="51" t="s">
        <v>66</v>
      </c>
      <c r="K69" s="51" t="s">
        <v>66</v>
      </c>
      <c r="L69" s="59" t="s">
        <v>117</v>
      </c>
    </row>
    <row r="70" spans="2:12" s="50" customFormat="1" ht="46.5" customHeight="1">
      <c r="B70" s="20">
        <v>86101710</v>
      </c>
      <c r="C70" s="21" t="s">
        <v>147</v>
      </c>
      <c r="D70" s="56" t="s">
        <v>137</v>
      </c>
      <c r="E70" s="56" t="s">
        <v>145</v>
      </c>
      <c r="F70" s="58" t="s">
        <v>129</v>
      </c>
      <c r="G70" s="58" t="s">
        <v>152</v>
      </c>
      <c r="H70" s="66">
        <v>50000000</v>
      </c>
      <c r="I70" s="66">
        <v>50000000</v>
      </c>
      <c r="J70" s="51" t="s">
        <v>66</v>
      </c>
      <c r="K70" s="51" t="s">
        <v>66</v>
      </c>
      <c r="L70" s="59" t="s">
        <v>117</v>
      </c>
    </row>
    <row r="71" spans="2:12" s="50" customFormat="1" ht="57.75" customHeight="1">
      <c r="B71" s="39">
        <v>90101800</v>
      </c>
      <c r="C71" s="21" t="s">
        <v>157</v>
      </c>
      <c r="D71" s="26" t="s">
        <v>158</v>
      </c>
      <c r="E71" s="26" t="s">
        <v>591</v>
      </c>
      <c r="F71" s="58" t="s">
        <v>159</v>
      </c>
      <c r="G71" s="58" t="s">
        <v>160</v>
      </c>
      <c r="H71" s="66">
        <v>3000000</v>
      </c>
      <c r="I71" s="66">
        <v>3000000</v>
      </c>
      <c r="J71" s="26" t="s">
        <v>36</v>
      </c>
      <c r="K71" s="26" t="s">
        <v>37</v>
      </c>
      <c r="L71" s="59" t="s">
        <v>219</v>
      </c>
    </row>
    <row r="72" spans="2:12" s="50" customFormat="1" ht="58.5" customHeight="1">
      <c r="B72" s="39" t="s">
        <v>545</v>
      </c>
      <c r="C72" s="21" t="s">
        <v>161</v>
      </c>
      <c r="D72" s="26" t="s">
        <v>162</v>
      </c>
      <c r="E72" s="26" t="s">
        <v>163</v>
      </c>
      <c r="F72" s="58" t="s">
        <v>159</v>
      </c>
      <c r="G72" s="58" t="s">
        <v>164</v>
      </c>
      <c r="H72" s="66">
        <v>500000</v>
      </c>
      <c r="I72" s="66">
        <v>500000</v>
      </c>
      <c r="J72" s="26" t="s">
        <v>36</v>
      </c>
      <c r="K72" s="26" t="s">
        <v>37</v>
      </c>
      <c r="L72" s="59" t="s">
        <v>219</v>
      </c>
    </row>
    <row r="73" spans="2:12" s="50" customFormat="1" ht="51">
      <c r="B73" s="39">
        <v>81112306</v>
      </c>
      <c r="C73" s="21" t="s">
        <v>165</v>
      </c>
      <c r="D73" s="24" t="s">
        <v>166</v>
      </c>
      <c r="E73" s="26" t="s">
        <v>167</v>
      </c>
      <c r="F73" s="58" t="s">
        <v>159</v>
      </c>
      <c r="G73" s="58" t="s">
        <v>168</v>
      </c>
      <c r="H73" s="66">
        <v>3000000</v>
      </c>
      <c r="I73" s="66">
        <v>3000000</v>
      </c>
      <c r="J73" s="26" t="s">
        <v>36</v>
      </c>
      <c r="K73" s="26" t="s">
        <v>37</v>
      </c>
      <c r="L73" s="59" t="s">
        <v>219</v>
      </c>
    </row>
    <row r="74" spans="2:12" s="50" customFormat="1" ht="51">
      <c r="B74" s="39">
        <v>43212104</v>
      </c>
      <c r="C74" s="21" t="s">
        <v>169</v>
      </c>
      <c r="D74" s="24" t="s">
        <v>56</v>
      </c>
      <c r="E74" s="26" t="s">
        <v>170</v>
      </c>
      <c r="F74" s="58" t="s">
        <v>159</v>
      </c>
      <c r="G74" s="58" t="s">
        <v>168</v>
      </c>
      <c r="H74" s="66">
        <v>1500000</v>
      </c>
      <c r="I74" s="66">
        <v>1500000</v>
      </c>
      <c r="J74" s="26" t="s">
        <v>36</v>
      </c>
      <c r="K74" s="26" t="s">
        <v>37</v>
      </c>
      <c r="L74" s="59" t="s">
        <v>219</v>
      </c>
    </row>
    <row r="75" spans="2:12" s="50" customFormat="1" ht="51">
      <c r="B75" s="39" t="s">
        <v>171</v>
      </c>
      <c r="C75" s="21" t="s">
        <v>172</v>
      </c>
      <c r="D75" s="24" t="s">
        <v>166</v>
      </c>
      <c r="E75" s="26" t="s">
        <v>173</v>
      </c>
      <c r="F75" s="58" t="s">
        <v>159</v>
      </c>
      <c r="G75" s="58" t="s">
        <v>168</v>
      </c>
      <c r="H75" s="66">
        <v>8000000</v>
      </c>
      <c r="I75" s="66">
        <v>8000000</v>
      </c>
      <c r="J75" s="26" t="s">
        <v>36</v>
      </c>
      <c r="K75" s="26" t="s">
        <v>37</v>
      </c>
      <c r="L75" s="59" t="s">
        <v>219</v>
      </c>
    </row>
    <row r="76" spans="2:12" s="50" customFormat="1" ht="51">
      <c r="B76" s="39">
        <v>73151900</v>
      </c>
      <c r="C76" s="21" t="s">
        <v>174</v>
      </c>
      <c r="D76" s="26" t="s">
        <v>162</v>
      </c>
      <c r="E76" s="26" t="s">
        <v>175</v>
      </c>
      <c r="F76" s="58" t="s">
        <v>159</v>
      </c>
      <c r="G76" s="58" t="s">
        <v>176</v>
      </c>
      <c r="H76" s="66">
        <v>4000000</v>
      </c>
      <c r="I76" s="66">
        <v>4000000</v>
      </c>
      <c r="J76" s="26" t="s">
        <v>36</v>
      </c>
      <c r="K76" s="26" t="s">
        <v>37</v>
      </c>
      <c r="L76" s="59" t="s">
        <v>219</v>
      </c>
    </row>
    <row r="77" spans="2:12" s="50" customFormat="1" ht="51">
      <c r="B77" s="39">
        <v>72154066</v>
      </c>
      <c r="C77" s="21" t="s">
        <v>177</v>
      </c>
      <c r="D77" s="24" t="s">
        <v>166</v>
      </c>
      <c r="E77" s="26" t="s">
        <v>173</v>
      </c>
      <c r="F77" s="58" t="s">
        <v>159</v>
      </c>
      <c r="G77" s="58" t="s">
        <v>176</v>
      </c>
      <c r="H77" s="66">
        <v>6000000</v>
      </c>
      <c r="I77" s="66">
        <v>6000000</v>
      </c>
      <c r="J77" s="26" t="s">
        <v>36</v>
      </c>
      <c r="K77" s="26" t="s">
        <v>37</v>
      </c>
      <c r="L77" s="59" t="s">
        <v>219</v>
      </c>
    </row>
    <row r="78" spans="2:12" s="50" customFormat="1" ht="51">
      <c r="B78" s="39">
        <v>80101604</v>
      </c>
      <c r="C78" s="21" t="s">
        <v>592</v>
      </c>
      <c r="D78" s="26" t="s">
        <v>178</v>
      </c>
      <c r="E78" s="26" t="s">
        <v>198</v>
      </c>
      <c r="F78" s="58" t="s">
        <v>179</v>
      </c>
      <c r="G78" s="58" t="s">
        <v>176</v>
      </c>
      <c r="H78" s="66">
        <v>438061415</v>
      </c>
      <c r="I78" s="66">
        <f>H78</f>
        <v>438061415</v>
      </c>
      <c r="J78" s="26" t="s">
        <v>36</v>
      </c>
      <c r="K78" s="26" t="s">
        <v>37</v>
      </c>
      <c r="L78" s="59" t="s">
        <v>219</v>
      </c>
    </row>
    <row r="79" spans="2:12" s="50" customFormat="1" ht="51">
      <c r="B79" s="39">
        <v>93151502</v>
      </c>
      <c r="C79" s="21" t="s">
        <v>180</v>
      </c>
      <c r="D79" s="73" t="s">
        <v>181</v>
      </c>
      <c r="E79" s="25" t="s">
        <v>167</v>
      </c>
      <c r="F79" s="58" t="s">
        <v>179</v>
      </c>
      <c r="G79" s="58" t="s">
        <v>40</v>
      </c>
      <c r="H79" s="66">
        <v>42000000</v>
      </c>
      <c r="I79" s="66">
        <v>42000000</v>
      </c>
      <c r="J79" s="26" t="s">
        <v>36</v>
      </c>
      <c r="K79" s="26" t="s">
        <v>37</v>
      </c>
      <c r="L79" s="59" t="s">
        <v>219</v>
      </c>
    </row>
    <row r="80" spans="2:12" s="50" customFormat="1" ht="51">
      <c r="B80" s="39">
        <v>80101505</v>
      </c>
      <c r="C80" s="21" t="s">
        <v>185</v>
      </c>
      <c r="D80" s="74" t="s">
        <v>178</v>
      </c>
      <c r="E80" s="26" t="s">
        <v>41</v>
      </c>
      <c r="F80" s="58" t="s">
        <v>179</v>
      </c>
      <c r="G80" s="58" t="s">
        <v>40</v>
      </c>
      <c r="H80" s="66">
        <v>250000000</v>
      </c>
      <c r="I80" s="66">
        <v>250000000</v>
      </c>
      <c r="J80" s="26" t="s">
        <v>36</v>
      </c>
      <c r="K80" s="26" t="s">
        <v>37</v>
      </c>
      <c r="L80" s="59" t="s">
        <v>219</v>
      </c>
    </row>
    <row r="81" spans="2:12" s="50" customFormat="1" ht="75.75" customHeight="1">
      <c r="B81" s="39">
        <v>93151505</v>
      </c>
      <c r="C81" s="75" t="s">
        <v>590</v>
      </c>
      <c r="D81" s="24" t="s">
        <v>166</v>
      </c>
      <c r="E81" s="26" t="s">
        <v>188</v>
      </c>
      <c r="F81" s="58" t="s">
        <v>179</v>
      </c>
      <c r="G81" s="58" t="s">
        <v>40</v>
      </c>
      <c r="H81" s="66">
        <v>24000000</v>
      </c>
      <c r="I81" s="66">
        <f>H81</f>
        <v>24000000</v>
      </c>
      <c r="J81" s="26" t="s">
        <v>36</v>
      </c>
      <c r="K81" s="26" t="s">
        <v>37</v>
      </c>
      <c r="L81" s="59" t="s">
        <v>219</v>
      </c>
    </row>
    <row r="82" spans="2:12" s="50" customFormat="1" ht="51">
      <c r="B82" s="39">
        <v>43232304</v>
      </c>
      <c r="C82" s="21" t="s">
        <v>238</v>
      </c>
      <c r="D82" s="74" t="s">
        <v>166</v>
      </c>
      <c r="E82" s="26" t="s">
        <v>239</v>
      </c>
      <c r="F82" s="58" t="s">
        <v>159</v>
      </c>
      <c r="G82" s="58" t="s">
        <v>40</v>
      </c>
      <c r="H82" s="66">
        <v>16745000</v>
      </c>
      <c r="I82" s="66">
        <f>H82</f>
        <v>16745000</v>
      </c>
      <c r="J82" s="26" t="s">
        <v>36</v>
      </c>
      <c r="K82" s="26" t="s">
        <v>37</v>
      </c>
      <c r="L82" s="59" t="s">
        <v>219</v>
      </c>
    </row>
    <row r="83" spans="2:12" s="50" customFormat="1" ht="51">
      <c r="B83" s="39" t="s">
        <v>186</v>
      </c>
      <c r="C83" s="21" t="s">
        <v>187</v>
      </c>
      <c r="D83" s="74" t="s">
        <v>166</v>
      </c>
      <c r="E83" s="26" t="s">
        <v>170</v>
      </c>
      <c r="F83" s="58" t="s">
        <v>159</v>
      </c>
      <c r="G83" s="58" t="s">
        <v>40</v>
      </c>
      <c r="H83" s="66">
        <v>1755000</v>
      </c>
      <c r="I83" s="66">
        <v>1755000</v>
      </c>
      <c r="J83" s="26" t="s">
        <v>36</v>
      </c>
      <c r="K83" s="26" t="s">
        <v>37</v>
      </c>
      <c r="L83" s="59" t="s">
        <v>219</v>
      </c>
    </row>
    <row r="84" spans="2:12" s="50" customFormat="1" ht="51">
      <c r="B84" s="39">
        <v>82121800</v>
      </c>
      <c r="C84" s="21" t="s">
        <v>240</v>
      </c>
      <c r="D84" s="74" t="s">
        <v>56</v>
      </c>
      <c r="E84" s="26" t="s">
        <v>188</v>
      </c>
      <c r="F84" s="58" t="s">
        <v>159</v>
      </c>
      <c r="G84" s="58" t="s">
        <v>40</v>
      </c>
      <c r="H84" s="66">
        <v>20000000</v>
      </c>
      <c r="I84" s="66">
        <v>20000000</v>
      </c>
      <c r="J84" s="26" t="s">
        <v>36</v>
      </c>
      <c r="K84" s="26" t="s">
        <v>37</v>
      </c>
      <c r="L84" s="59" t="s">
        <v>219</v>
      </c>
    </row>
    <row r="85" spans="2:12" s="50" customFormat="1" ht="63.75">
      <c r="B85" s="39" t="s">
        <v>189</v>
      </c>
      <c r="C85" s="21" t="s">
        <v>565</v>
      </c>
      <c r="D85" s="24" t="s">
        <v>166</v>
      </c>
      <c r="E85" s="26" t="s">
        <v>566</v>
      </c>
      <c r="F85" s="58" t="s">
        <v>179</v>
      </c>
      <c r="G85" s="58" t="s">
        <v>176</v>
      </c>
      <c r="H85" s="66">
        <v>180000000</v>
      </c>
      <c r="I85" s="66">
        <f>H85</f>
        <v>180000000</v>
      </c>
      <c r="J85" s="26" t="s">
        <v>36</v>
      </c>
      <c r="K85" s="26" t="s">
        <v>37</v>
      </c>
      <c r="L85" s="59" t="s">
        <v>219</v>
      </c>
    </row>
    <row r="86" spans="2:12" s="50" customFormat="1" ht="60">
      <c r="B86" s="47">
        <v>70122000</v>
      </c>
      <c r="C86" s="53" t="s">
        <v>191</v>
      </c>
      <c r="D86" s="62" t="s">
        <v>214</v>
      </c>
      <c r="E86" s="26" t="s">
        <v>41</v>
      </c>
      <c r="F86" s="58" t="s">
        <v>179</v>
      </c>
      <c r="G86" s="58" t="s">
        <v>176</v>
      </c>
      <c r="H86" s="49">
        <f>125000000+375000000</f>
        <v>500000000</v>
      </c>
      <c r="I86" s="49">
        <f>H86</f>
        <v>500000000</v>
      </c>
      <c r="J86" s="48" t="s">
        <v>36</v>
      </c>
      <c r="K86" s="26" t="s">
        <v>37</v>
      </c>
      <c r="L86" s="63" t="s">
        <v>192</v>
      </c>
    </row>
    <row r="87" spans="2:12" s="50" customFormat="1" ht="76.5">
      <c r="B87" s="47" t="s">
        <v>193</v>
      </c>
      <c r="C87" s="53" t="s">
        <v>645</v>
      </c>
      <c r="D87" s="62" t="s">
        <v>215</v>
      </c>
      <c r="E87" s="48" t="s">
        <v>41</v>
      </c>
      <c r="F87" s="58" t="s">
        <v>179</v>
      </c>
      <c r="G87" s="58" t="s">
        <v>176</v>
      </c>
      <c r="H87" s="49">
        <v>36108311</v>
      </c>
      <c r="I87" s="49">
        <f>H87</f>
        <v>36108311</v>
      </c>
      <c r="J87" s="48" t="s">
        <v>36</v>
      </c>
      <c r="K87" s="26" t="s">
        <v>37</v>
      </c>
      <c r="L87" s="63" t="s">
        <v>192</v>
      </c>
    </row>
    <row r="88" spans="2:12" s="50" customFormat="1" ht="76.5">
      <c r="B88" s="47">
        <v>77101705</v>
      </c>
      <c r="C88" s="53" t="s">
        <v>646</v>
      </c>
      <c r="D88" s="62" t="s">
        <v>50</v>
      </c>
      <c r="E88" s="48" t="s">
        <v>206</v>
      </c>
      <c r="F88" s="58" t="s">
        <v>179</v>
      </c>
      <c r="G88" s="58" t="s">
        <v>176</v>
      </c>
      <c r="H88" s="49">
        <v>29000173</v>
      </c>
      <c r="I88" s="49">
        <f>H88</f>
        <v>29000173</v>
      </c>
      <c r="J88" s="48" t="s">
        <v>36</v>
      </c>
      <c r="K88" s="26" t="s">
        <v>37</v>
      </c>
      <c r="L88" s="63" t="s">
        <v>192</v>
      </c>
    </row>
    <row r="89" spans="2:12" s="50" customFormat="1" ht="60">
      <c r="B89" s="47" t="s">
        <v>193</v>
      </c>
      <c r="C89" s="53" t="s">
        <v>195</v>
      </c>
      <c r="D89" s="62" t="s">
        <v>215</v>
      </c>
      <c r="E89" s="48" t="s">
        <v>194</v>
      </c>
      <c r="F89" s="58" t="s">
        <v>179</v>
      </c>
      <c r="G89" s="58" t="s">
        <v>176</v>
      </c>
      <c r="H89" s="49">
        <v>23719606</v>
      </c>
      <c r="I89" s="49">
        <v>23719606</v>
      </c>
      <c r="J89" s="48" t="s">
        <v>36</v>
      </c>
      <c r="K89" s="26" t="s">
        <v>37</v>
      </c>
      <c r="L89" s="63" t="s">
        <v>192</v>
      </c>
    </row>
    <row r="90" spans="2:12" s="50" customFormat="1" ht="60">
      <c r="B90" s="47" t="s">
        <v>193</v>
      </c>
      <c r="C90" s="53" t="s">
        <v>196</v>
      </c>
      <c r="D90" s="62" t="s">
        <v>215</v>
      </c>
      <c r="E90" s="48" t="s">
        <v>194</v>
      </c>
      <c r="F90" s="58" t="s">
        <v>179</v>
      </c>
      <c r="G90" s="58" t="s">
        <v>176</v>
      </c>
      <c r="H90" s="49">
        <v>29147529</v>
      </c>
      <c r="I90" s="49">
        <v>29147529</v>
      </c>
      <c r="J90" s="48" t="s">
        <v>36</v>
      </c>
      <c r="K90" s="26" t="s">
        <v>37</v>
      </c>
      <c r="L90" s="63" t="s">
        <v>192</v>
      </c>
    </row>
    <row r="91" spans="2:12" s="50" customFormat="1" ht="75">
      <c r="B91" s="47" t="s">
        <v>241</v>
      </c>
      <c r="C91" s="53" t="s">
        <v>197</v>
      </c>
      <c r="D91" s="62" t="s">
        <v>56</v>
      </c>
      <c r="E91" s="48" t="s">
        <v>198</v>
      </c>
      <c r="F91" s="48" t="s">
        <v>199</v>
      </c>
      <c r="G91" s="58" t="s">
        <v>176</v>
      </c>
      <c r="H91" s="49">
        <v>538000000</v>
      </c>
      <c r="I91" s="49">
        <v>538000000</v>
      </c>
      <c r="J91" s="48" t="s">
        <v>36</v>
      </c>
      <c r="K91" s="26" t="s">
        <v>37</v>
      </c>
      <c r="L91" s="63" t="s">
        <v>192</v>
      </c>
    </row>
    <row r="92" spans="2:12" s="50" customFormat="1" ht="60">
      <c r="B92" s="47" t="s">
        <v>546</v>
      </c>
      <c r="C92" s="53" t="s">
        <v>200</v>
      </c>
      <c r="D92" s="62" t="s">
        <v>215</v>
      </c>
      <c r="E92" s="48" t="s">
        <v>175</v>
      </c>
      <c r="F92" s="58" t="s">
        <v>179</v>
      </c>
      <c r="G92" s="76" t="s">
        <v>218</v>
      </c>
      <c r="H92" s="49">
        <v>50000000</v>
      </c>
      <c r="I92" s="49">
        <v>50000000</v>
      </c>
      <c r="J92" s="48" t="s">
        <v>36</v>
      </c>
      <c r="K92" s="26" t="s">
        <v>37</v>
      </c>
      <c r="L92" s="63" t="s">
        <v>192</v>
      </c>
    </row>
    <row r="93" spans="2:12" s="50" customFormat="1" ht="60">
      <c r="B93" s="47">
        <v>80141607</v>
      </c>
      <c r="C93" s="53" t="s">
        <v>201</v>
      </c>
      <c r="D93" s="62" t="s">
        <v>216</v>
      </c>
      <c r="E93" s="48" t="s">
        <v>173</v>
      </c>
      <c r="F93" s="58" t="s">
        <v>179</v>
      </c>
      <c r="G93" s="58" t="s">
        <v>176</v>
      </c>
      <c r="H93" s="49">
        <v>100000000</v>
      </c>
      <c r="I93" s="49">
        <v>100000000</v>
      </c>
      <c r="J93" s="48" t="s">
        <v>36</v>
      </c>
      <c r="K93" s="26" t="s">
        <v>37</v>
      </c>
      <c r="L93" s="63" t="s">
        <v>192</v>
      </c>
    </row>
    <row r="94" spans="2:12" s="50" customFormat="1" ht="60">
      <c r="B94" s="47">
        <v>82101801</v>
      </c>
      <c r="C94" s="53" t="s">
        <v>202</v>
      </c>
      <c r="D94" s="62" t="s">
        <v>215</v>
      </c>
      <c r="E94" s="48" t="s">
        <v>188</v>
      </c>
      <c r="F94" s="58" t="s">
        <v>179</v>
      </c>
      <c r="G94" s="58" t="s">
        <v>176</v>
      </c>
      <c r="H94" s="49">
        <v>61626900</v>
      </c>
      <c r="I94" s="49">
        <v>61626900</v>
      </c>
      <c r="J94" s="48" t="s">
        <v>36</v>
      </c>
      <c r="K94" s="26" t="s">
        <v>37</v>
      </c>
      <c r="L94" s="63" t="s">
        <v>192</v>
      </c>
    </row>
    <row r="95" spans="2:12" s="50" customFormat="1" ht="60">
      <c r="B95" s="39">
        <v>77101700</v>
      </c>
      <c r="C95" s="77" t="s">
        <v>203</v>
      </c>
      <c r="D95" s="62" t="s">
        <v>56</v>
      </c>
      <c r="E95" s="48" t="s">
        <v>198</v>
      </c>
      <c r="F95" s="48" t="s">
        <v>217</v>
      </c>
      <c r="G95" s="76" t="s">
        <v>218</v>
      </c>
      <c r="H95" s="35">
        <v>100000000</v>
      </c>
      <c r="I95" s="49">
        <v>100000000</v>
      </c>
      <c r="J95" s="48" t="s">
        <v>36</v>
      </c>
      <c r="K95" s="26" t="s">
        <v>37</v>
      </c>
      <c r="L95" s="63" t="s">
        <v>192</v>
      </c>
    </row>
    <row r="96" spans="2:12" s="50" customFormat="1" ht="75" customHeight="1">
      <c r="B96" s="47">
        <v>77101700</v>
      </c>
      <c r="C96" s="53" t="s">
        <v>204</v>
      </c>
      <c r="D96" s="62" t="s">
        <v>215</v>
      </c>
      <c r="E96" s="48" t="s">
        <v>374</v>
      </c>
      <c r="F96" s="58" t="s">
        <v>179</v>
      </c>
      <c r="G96" s="58" t="s">
        <v>176</v>
      </c>
      <c r="H96" s="49">
        <v>24955540</v>
      </c>
      <c r="I96" s="49">
        <f>H96</f>
        <v>24955540</v>
      </c>
      <c r="J96" s="48" t="s">
        <v>36</v>
      </c>
      <c r="K96" s="26" t="s">
        <v>37</v>
      </c>
      <c r="L96" s="63" t="s">
        <v>192</v>
      </c>
    </row>
    <row r="97" spans="2:12" s="50" customFormat="1" ht="75" customHeight="1">
      <c r="B97" s="47">
        <v>70141700</v>
      </c>
      <c r="C97" s="53" t="s">
        <v>647</v>
      </c>
      <c r="D97" s="62" t="s">
        <v>50</v>
      </c>
      <c r="E97" s="48" t="s">
        <v>607</v>
      </c>
      <c r="F97" s="58" t="s">
        <v>184</v>
      </c>
      <c r="G97" s="58" t="s">
        <v>648</v>
      </c>
      <c r="H97" s="49">
        <v>19687500</v>
      </c>
      <c r="I97" s="49">
        <f>H97</f>
        <v>19687500</v>
      </c>
      <c r="J97" s="48" t="s">
        <v>36</v>
      </c>
      <c r="K97" s="26" t="s">
        <v>37</v>
      </c>
      <c r="L97" s="63" t="s">
        <v>192</v>
      </c>
    </row>
    <row r="98" spans="2:12" s="50" customFormat="1" ht="75" customHeight="1">
      <c r="B98" s="47">
        <v>70141700</v>
      </c>
      <c r="C98" s="53" t="s">
        <v>649</v>
      </c>
      <c r="D98" s="62" t="s">
        <v>50</v>
      </c>
      <c r="E98" s="48" t="s">
        <v>607</v>
      </c>
      <c r="F98" s="58" t="s">
        <v>184</v>
      </c>
      <c r="G98" s="58" t="s">
        <v>648</v>
      </c>
      <c r="H98" s="49">
        <v>19687500</v>
      </c>
      <c r="I98" s="49">
        <f>H98</f>
        <v>19687500</v>
      </c>
      <c r="J98" s="48" t="s">
        <v>36</v>
      </c>
      <c r="K98" s="26" t="s">
        <v>37</v>
      </c>
      <c r="L98" s="63" t="s">
        <v>192</v>
      </c>
    </row>
    <row r="99" spans="2:12" s="50" customFormat="1" ht="60">
      <c r="B99" s="47">
        <v>77101600</v>
      </c>
      <c r="C99" s="53" t="s">
        <v>205</v>
      </c>
      <c r="D99" s="62" t="s">
        <v>56</v>
      </c>
      <c r="E99" s="48" t="s">
        <v>206</v>
      </c>
      <c r="F99" s="58" t="s">
        <v>179</v>
      </c>
      <c r="G99" s="48" t="s">
        <v>207</v>
      </c>
      <c r="H99" s="49">
        <v>250000000</v>
      </c>
      <c r="I99" s="49">
        <v>250000000</v>
      </c>
      <c r="J99" s="48" t="s">
        <v>36</v>
      </c>
      <c r="K99" s="26" t="s">
        <v>37</v>
      </c>
      <c r="L99" s="63" t="s">
        <v>192</v>
      </c>
    </row>
    <row r="100" spans="2:12" s="50" customFormat="1" ht="60">
      <c r="B100" s="47">
        <v>77101600</v>
      </c>
      <c r="C100" s="53" t="s">
        <v>208</v>
      </c>
      <c r="D100" s="62" t="s">
        <v>56</v>
      </c>
      <c r="E100" s="48" t="s">
        <v>206</v>
      </c>
      <c r="F100" s="58" t="s">
        <v>179</v>
      </c>
      <c r="G100" s="48" t="s">
        <v>207</v>
      </c>
      <c r="H100" s="49">
        <v>250000000</v>
      </c>
      <c r="I100" s="49">
        <v>250000000</v>
      </c>
      <c r="J100" s="48" t="s">
        <v>36</v>
      </c>
      <c r="K100" s="26" t="s">
        <v>37</v>
      </c>
      <c r="L100" s="63" t="s">
        <v>192</v>
      </c>
    </row>
    <row r="101" spans="2:12" s="50" customFormat="1" ht="60">
      <c r="B101" s="47">
        <v>95101805</v>
      </c>
      <c r="C101" s="53" t="s">
        <v>209</v>
      </c>
      <c r="D101" s="62" t="s">
        <v>56</v>
      </c>
      <c r="E101" s="48" t="s">
        <v>206</v>
      </c>
      <c r="F101" s="58" t="s">
        <v>179</v>
      </c>
      <c r="G101" s="58" t="s">
        <v>176</v>
      </c>
      <c r="H101" s="49">
        <v>1272634062</v>
      </c>
      <c r="I101" s="49">
        <v>1272634062</v>
      </c>
      <c r="J101" s="48" t="s">
        <v>36</v>
      </c>
      <c r="K101" s="26" t="s">
        <v>37</v>
      </c>
      <c r="L101" s="63" t="s">
        <v>192</v>
      </c>
    </row>
    <row r="102" spans="2:12" s="50" customFormat="1" ht="60">
      <c r="B102" s="47">
        <v>77101700</v>
      </c>
      <c r="C102" s="53" t="s">
        <v>210</v>
      </c>
      <c r="D102" s="62" t="s">
        <v>56</v>
      </c>
      <c r="E102" s="48" t="s">
        <v>206</v>
      </c>
      <c r="F102" s="58" t="s">
        <v>179</v>
      </c>
      <c r="G102" s="58" t="s">
        <v>176</v>
      </c>
      <c r="H102" s="49">
        <v>50000000</v>
      </c>
      <c r="I102" s="49">
        <v>50000000</v>
      </c>
      <c r="J102" s="48" t="s">
        <v>36</v>
      </c>
      <c r="K102" s="26" t="s">
        <v>37</v>
      </c>
      <c r="L102" s="63" t="s">
        <v>192</v>
      </c>
    </row>
    <row r="103" spans="2:12" s="50" customFormat="1" ht="60">
      <c r="B103" s="47">
        <v>81112500</v>
      </c>
      <c r="C103" s="53" t="s">
        <v>211</v>
      </c>
      <c r="D103" s="62" t="s">
        <v>215</v>
      </c>
      <c r="E103" s="48" t="s">
        <v>170</v>
      </c>
      <c r="F103" s="58" t="s">
        <v>179</v>
      </c>
      <c r="G103" s="58" t="s">
        <v>176</v>
      </c>
      <c r="H103" s="49">
        <v>64319083</v>
      </c>
      <c r="I103" s="49">
        <f>H103</f>
        <v>64319083</v>
      </c>
      <c r="J103" s="48" t="s">
        <v>36</v>
      </c>
      <c r="K103" s="26" t="s">
        <v>37</v>
      </c>
      <c r="L103" s="63" t="s">
        <v>192</v>
      </c>
    </row>
    <row r="104" spans="2:12" s="50" customFormat="1" ht="60">
      <c r="B104" s="47" t="s">
        <v>212</v>
      </c>
      <c r="C104" s="53" t="s">
        <v>213</v>
      </c>
      <c r="D104" s="62" t="s">
        <v>56</v>
      </c>
      <c r="E104" s="48" t="s">
        <v>188</v>
      </c>
      <c r="F104" s="48" t="s">
        <v>217</v>
      </c>
      <c r="G104" s="58" t="s">
        <v>176</v>
      </c>
      <c r="H104" s="49">
        <v>40000000</v>
      </c>
      <c r="I104" s="49">
        <v>40000000</v>
      </c>
      <c r="J104" s="48" t="s">
        <v>36</v>
      </c>
      <c r="K104" s="26" t="s">
        <v>37</v>
      </c>
      <c r="L104" s="63" t="s">
        <v>192</v>
      </c>
    </row>
    <row r="105" spans="2:12" s="50" customFormat="1" ht="75">
      <c r="B105" s="47" t="s">
        <v>732</v>
      </c>
      <c r="C105" s="21" t="s">
        <v>730</v>
      </c>
      <c r="D105" s="62" t="s">
        <v>731</v>
      </c>
      <c r="E105" s="48" t="s">
        <v>175</v>
      </c>
      <c r="F105" s="48" t="s">
        <v>184</v>
      </c>
      <c r="G105" s="58" t="s">
        <v>176</v>
      </c>
      <c r="H105" s="49">
        <v>70805000</v>
      </c>
      <c r="I105" s="49">
        <f>H105</f>
        <v>70805000</v>
      </c>
      <c r="J105" s="48" t="s">
        <v>36</v>
      </c>
      <c r="K105" s="26" t="s">
        <v>37</v>
      </c>
      <c r="L105" s="63" t="s">
        <v>192</v>
      </c>
    </row>
    <row r="106" spans="2:12" s="50" customFormat="1" ht="60">
      <c r="B106" s="20">
        <v>93141500</v>
      </c>
      <c r="C106" s="21" t="s">
        <v>220</v>
      </c>
      <c r="D106" s="56" t="s">
        <v>158</v>
      </c>
      <c r="E106" s="56" t="s">
        <v>63</v>
      </c>
      <c r="F106" s="52" t="s">
        <v>221</v>
      </c>
      <c r="G106" s="52" t="s">
        <v>222</v>
      </c>
      <c r="H106" s="78">
        <v>56700000</v>
      </c>
      <c r="I106" s="78">
        <v>56700000</v>
      </c>
      <c r="J106" s="51" t="s">
        <v>66</v>
      </c>
      <c r="K106" s="51" t="s">
        <v>66</v>
      </c>
      <c r="L106" s="63" t="s">
        <v>231</v>
      </c>
    </row>
    <row r="107" spans="2:12" s="50" customFormat="1" ht="60">
      <c r="B107" s="20">
        <v>81101500</v>
      </c>
      <c r="C107" s="21" t="s">
        <v>223</v>
      </c>
      <c r="D107" s="56" t="s">
        <v>158</v>
      </c>
      <c r="E107" s="56" t="s">
        <v>63</v>
      </c>
      <c r="F107" s="52" t="s">
        <v>221</v>
      </c>
      <c r="G107" s="52" t="s">
        <v>222</v>
      </c>
      <c r="H107" s="78">
        <v>56700000</v>
      </c>
      <c r="I107" s="78">
        <v>56700000</v>
      </c>
      <c r="J107" s="51" t="s">
        <v>66</v>
      </c>
      <c r="K107" s="51" t="s">
        <v>66</v>
      </c>
      <c r="L107" s="63" t="s">
        <v>231</v>
      </c>
    </row>
    <row r="108" spans="2:12" s="50" customFormat="1" ht="60">
      <c r="B108" s="20">
        <v>93141500</v>
      </c>
      <c r="C108" s="21" t="s">
        <v>224</v>
      </c>
      <c r="D108" s="56" t="s">
        <v>158</v>
      </c>
      <c r="E108" s="56" t="s">
        <v>63</v>
      </c>
      <c r="F108" s="52" t="s">
        <v>221</v>
      </c>
      <c r="G108" s="52" t="s">
        <v>222</v>
      </c>
      <c r="H108" s="78">
        <v>56700000</v>
      </c>
      <c r="I108" s="78">
        <v>56700000</v>
      </c>
      <c r="J108" s="51" t="s">
        <v>66</v>
      </c>
      <c r="K108" s="51" t="s">
        <v>66</v>
      </c>
      <c r="L108" s="63" t="s">
        <v>231</v>
      </c>
    </row>
    <row r="109" spans="2:12" s="50" customFormat="1" ht="60">
      <c r="B109" s="20">
        <v>84111700</v>
      </c>
      <c r="C109" s="21" t="s">
        <v>225</v>
      </c>
      <c r="D109" s="56" t="s">
        <v>158</v>
      </c>
      <c r="E109" s="56" t="s">
        <v>63</v>
      </c>
      <c r="F109" s="52" t="s">
        <v>221</v>
      </c>
      <c r="G109" s="52" t="s">
        <v>222</v>
      </c>
      <c r="H109" s="78">
        <v>56700000</v>
      </c>
      <c r="I109" s="78">
        <v>56700000</v>
      </c>
      <c r="J109" s="51" t="s">
        <v>66</v>
      </c>
      <c r="K109" s="51" t="s">
        <v>66</v>
      </c>
      <c r="L109" s="63" t="s">
        <v>231</v>
      </c>
    </row>
    <row r="110" spans="2:12" s="50" customFormat="1" ht="60">
      <c r="B110" s="20">
        <v>80161506</v>
      </c>
      <c r="C110" s="21" t="s">
        <v>226</v>
      </c>
      <c r="D110" s="56" t="s">
        <v>158</v>
      </c>
      <c r="E110" s="56" t="s">
        <v>63</v>
      </c>
      <c r="F110" s="52" t="s">
        <v>221</v>
      </c>
      <c r="G110" s="52" t="s">
        <v>222</v>
      </c>
      <c r="H110" s="78">
        <v>37800000</v>
      </c>
      <c r="I110" s="78">
        <v>37800000</v>
      </c>
      <c r="J110" s="51" t="s">
        <v>66</v>
      </c>
      <c r="K110" s="51" t="s">
        <v>66</v>
      </c>
      <c r="L110" s="63" t="s">
        <v>231</v>
      </c>
    </row>
    <row r="111" spans="2:12" s="50" customFormat="1" ht="60">
      <c r="B111" s="20">
        <v>80161500</v>
      </c>
      <c r="C111" s="21" t="s">
        <v>227</v>
      </c>
      <c r="D111" s="56" t="s">
        <v>158</v>
      </c>
      <c r="E111" s="56" t="s">
        <v>63</v>
      </c>
      <c r="F111" s="52" t="s">
        <v>221</v>
      </c>
      <c r="G111" s="52" t="s">
        <v>222</v>
      </c>
      <c r="H111" s="78">
        <v>37800000</v>
      </c>
      <c r="I111" s="78">
        <v>37800000</v>
      </c>
      <c r="J111" s="51" t="s">
        <v>66</v>
      </c>
      <c r="K111" s="51" t="s">
        <v>66</v>
      </c>
      <c r="L111" s="63" t="s">
        <v>231</v>
      </c>
    </row>
    <row r="112" spans="2:12" s="50" customFormat="1" ht="60">
      <c r="B112" s="20">
        <v>93141500</v>
      </c>
      <c r="C112" s="21" t="s">
        <v>228</v>
      </c>
      <c r="D112" s="56" t="s">
        <v>158</v>
      </c>
      <c r="E112" s="56" t="s">
        <v>63</v>
      </c>
      <c r="F112" s="52" t="s">
        <v>221</v>
      </c>
      <c r="G112" s="52" t="s">
        <v>222</v>
      </c>
      <c r="H112" s="78">
        <v>56700000</v>
      </c>
      <c r="I112" s="78">
        <v>56700000</v>
      </c>
      <c r="J112" s="51" t="s">
        <v>66</v>
      </c>
      <c r="K112" s="51" t="s">
        <v>66</v>
      </c>
      <c r="L112" s="63" t="s">
        <v>231</v>
      </c>
    </row>
    <row r="113" spans="2:12" s="50" customFormat="1" ht="60">
      <c r="B113" s="20">
        <v>93141500</v>
      </c>
      <c r="C113" s="21" t="s">
        <v>229</v>
      </c>
      <c r="D113" s="56" t="s">
        <v>158</v>
      </c>
      <c r="E113" s="56" t="s">
        <v>63</v>
      </c>
      <c r="F113" s="52" t="s">
        <v>221</v>
      </c>
      <c r="G113" s="52" t="s">
        <v>222</v>
      </c>
      <c r="H113" s="78">
        <v>56700000</v>
      </c>
      <c r="I113" s="78">
        <v>56700000</v>
      </c>
      <c r="J113" s="51" t="s">
        <v>66</v>
      </c>
      <c r="K113" s="51" t="s">
        <v>66</v>
      </c>
      <c r="L113" s="63" t="s">
        <v>231</v>
      </c>
    </row>
    <row r="114" spans="2:12" s="50" customFormat="1" ht="60">
      <c r="B114" s="20">
        <v>80161500</v>
      </c>
      <c r="C114" s="21" t="s">
        <v>702</v>
      </c>
      <c r="D114" s="56" t="s">
        <v>602</v>
      </c>
      <c r="E114" s="56" t="s">
        <v>411</v>
      </c>
      <c r="F114" s="52" t="s">
        <v>221</v>
      </c>
      <c r="G114" s="52" t="s">
        <v>222</v>
      </c>
      <c r="H114" s="78">
        <v>43200000</v>
      </c>
      <c r="I114" s="78">
        <f>H114</f>
        <v>43200000</v>
      </c>
      <c r="J114" s="51" t="s">
        <v>66</v>
      </c>
      <c r="K114" s="51" t="s">
        <v>66</v>
      </c>
      <c r="L114" s="63" t="s">
        <v>231</v>
      </c>
    </row>
    <row r="115" spans="2:12" s="50" customFormat="1" ht="60">
      <c r="B115" s="47" t="s">
        <v>235</v>
      </c>
      <c r="C115" s="53" t="s">
        <v>243</v>
      </c>
      <c r="D115" s="48" t="s">
        <v>70</v>
      </c>
      <c r="E115" s="48" t="s">
        <v>232</v>
      </c>
      <c r="F115" s="48" t="s">
        <v>242</v>
      </c>
      <c r="G115" s="48" t="s">
        <v>233</v>
      </c>
      <c r="H115" s="49">
        <v>26350000</v>
      </c>
      <c r="I115" s="49">
        <f>H115</f>
        <v>26350000</v>
      </c>
      <c r="J115" s="48" t="s">
        <v>36</v>
      </c>
      <c r="K115" s="48" t="s">
        <v>66</v>
      </c>
      <c r="L115" s="63" t="s">
        <v>234</v>
      </c>
    </row>
    <row r="116" spans="2:12" s="50" customFormat="1" ht="60">
      <c r="B116" s="39">
        <v>81112202</v>
      </c>
      <c r="C116" s="53" t="s">
        <v>237</v>
      </c>
      <c r="D116" s="48" t="s">
        <v>70</v>
      </c>
      <c r="E116" s="48" t="s">
        <v>190</v>
      </c>
      <c r="F116" s="48" t="s">
        <v>184</v>
      </c>
      <c r="G116" s="48" t="s">
        <v>233</v>
      </c>
      <c r="H116" s="49">
        <v>7000000</v>
      </c>
      <c r="I116" s="49">
        <v>7000000</v>
      </c>
      <c r="J116" s="48" t="s">
        <v>36</v>
      </c>
      <c r="K116" s="48" t="s">
        <v>66</v>
      </c>
      <c r="L116" s="63" t="s">
        <v>234</v>
      </c>
    </row>
    <row r="117" spans="2:12" s="50" customFormat="1" ht="60">
      <c r="B117" s="39">
        <v>80101500</v>
      </c>
      <c r="C117" s="53" t="s">
        <v>236</v>
      </c>
      <c r="D117" s="48" t="s">
        <v>230</v>
      </c>
      <c r="E117" s="48" t="s">
        <v>167</v>
      </c>
      <c r="F117" s="48" t="s">
        <v>184</v>
      </c>
      <c r="G117" s="48" t="s">
        <v>233</v>
      </c>
      <c r="H117" s="49">
        <v>369000000</v>
      </c>
      <c r="I117" s="49">
        <f>H117</f>
        <v>369000000</v>
      </c>
      <c r="J117" s="48" t="s">
        <v>36</v>
      </c>
      <c r="K117" s="48" t="s">
        <v>66</v>
      </c>
      <c r="L117" s="63" t="s">
        <v>234</v>
      </c>
    </row>
    <row r="118" spans="2:12" s="50" customFormat="1" ht="108.75" customHeight="1">
      <c r="B118" s="39">
        <v>80161500</v>
      </c>
      <c r="C118" s="53" t="s">
        <v>728</v>
      </c>
      <c r="D118" s="48" t="s">
        <v>652</v>
      </c>
      <c r="E118" s="48" t="s">
        <v>729</v>
      </c>
      <c r="F118" s="48" t="s">
        <v>184</v>
      </c>
      <c r="G118" s="48" t="s">
        <v>233</v>
      </c>
      <c r="H118" s="49">
        <v>399840000</v>
      </c>
      <c r="I118" s="49">
        <f>H118</f>
        <v>399840000</v>
      </c>
      <c r="J118" s="48" t="s">
        <v>36</v>
      </c>
      <c r="K118" s="48" t="s">
        <v>66</v>
      </c>
      <c r="L118" s="79" t="s">
        <v>234</v>
      </c>
    </row>
    <row r="119" spans="2:12" s="84" customFormat="1" ht="60">
      <c r="B119" s="39">
        <v>80161500</v>
      </c>
      <c r="C119" s="80" t="s">
        <v>711</v>
      </c>
      <c r="D119" s="81" t="s">
        <v>70</v>
      </c>
      <c r="E119" s="81" t="s">
        <v>57</v>
      </c>
      <c r="F119" s="81" t="s">
        <v>184</v>
      </c>
      <c r="G119" s="81" t="s">
        <v>233</v>
      </c>
      <c r="H119" s="82">
        <v>280000000</v>
      </c>
      <c r="I119" s="82">
        <f>H119</f>
        <v>280000000</v>
      </c>
      <c r="J119" s="81" t="s">
        <v>36</v>
      </c>
      <c r="K119" s="81" t="s">
        <v>66</v>
      </c>
      <c r="L119" s="83" t="s">
        <v>485</v>
      </c>
    </row>
    <row r="120" spans="2:12" s="50" customFormat="1" ht="60">
      <c r="B120" s="39">
        <v>84111600</v>
      </c>
      <c r="C120" s="53" t="s">
        <v>244</v>
      </c>
      <c r="D120" s="48" t="s">
        <v>70</v>
      </c>
      <c r="E120" s="48" t="s">
        <v>190</v>
      </c>
      <c r="F120" s="48" t="s">
        <v>184</v>
      </c>
      <c r="G120" s="48" t="s">
        <v>233</v>
      </c>
      <c r="H120" s="49">
        <v>12000000</v>
      </c>
      <c r="I120" s="49">
        <v>12000000</v>
      </c>
      <c r="J120" s="48" t="s">
        <v>36</v>
      </c>
      <c r="K120" s="48" t="s">
        <v>66</v>
      </c>
      <c r="L120" s="79" t="s">
        <v>234</v>
      </c>
    </row>
    <row r="121" spans="2:12" s="50" customFormat="1" ht="63.75">
      <c r="B121" s="39">
        <v>80161500</v>
      </c>
      <c r="C121" s="53" t="s">
        <v>245</v>
      </c>
      <c r="D121" s="34">
        <v>43466</v>
      </c>
      <c r="E121" s="25" t="s">
        <v>41</v>
      </c>
      <c r="F121" s="26" t="s">
        <v>247</v>
      </c>
      <c r="G121" s="26" t="s">
        <v>40</v>
      </c>
      <c r="H121" s="35">
        <v>131599123</v>
      </c>
      <c r="I121" s="36">
        <f>H121</f>
        <v>131599123</v>
      </c>
      <c r="J121" s="26" t="s">
        <v>36</v>
      </c>
      <c r="K121" s="26" t="s">
        <v>37</v>
      </c>
      <c r="L121" s="40" t="s">
        <v>248</v>
      </c>
    </row>
    <row r="122" spans="2:12" s="50" customFormat="1" ht="60">
      <c r="B122" s="39">
        <v>78102200</v>
      </c>
      <c r="C122" s="53" t="s">
        <v>249</v>
      </c>
      <c r="D122" s="34">
        <v>43466</v>
      </c>
      <c r="E122" s="25" t="s">
        <v>250</v>
      </c>
      <c r="F122" s="26" t="s">
        <v>704</v>
      </c>
      <c r="G122" s="26" t="s">
        <v>40</v>
      </c>
      <c r="H122" s="35">
        <f>53805260+449999244</f>
        <v>503804504</v>
      </c>
      <c r="I122" s="36">
        <f>H122</f>
        <v>503804504</v>
      </c>
      <c r="J122" s="26" t="s">
        <v>36</v>
      </c>
      <c r="K122" s="26" t="s">
        <v>37</v>
      </c>
      <c r="L122" s="40" t="s">
        <v>248</v>
      </c>
    </row>
    <row r="123" spans="2:12" s="50" customFormat="1" ht="45">
      <c r="B123" s="39">
        <v>78131800</v>
      </c>
      <c r="C123" s="53" t="s">
        <v>708</v>
      </c>
      <c r="D123" s="34">
        <v>43466</v>
      </c>
      <c r="E123" s="25" t="s">
        <v>41</v>
      </c>
      <c r="F123" s="26" t="s">
        <v>247</v>
      </c>
      <c r="G123" s="26" t="s">
        <v>40</v>
      </c>
      <c r="H123" s="35">
        <v>362603758</v>
      </c>
      <c r="I123" s="36">
        <f>H123</f>
        <v>362603758</v>
      </c>
      <c r="J123" s="26" t="s">
        <v>36</v>
      </c>
      <c r="K123" s="26" t="s">
        <v>37</v>
      </c>
      <c r="L123" s="40" t="s">
        <v>763</v>
      </c>
    </row>
    <row r="124" spans="2:12" s="50" customFormat="1" ht="78.75" customHeight="1">
      <c r="B124" s="39" t="s">
        <v>547</v>
      </c>
      <c r="C124" s="53" t="s">
        <v>532</v>
      </c>
      <c r="D124" s="34">
        <v>43466</v>
      </c>
      <c r="E124" s="25" t="s">
        <v>63</v>
      </c>
      <c r="F124" s="26" t="s">
        <v>184</v>
      </c>
      <c r="G124" s="26" t="s">
        <v>40</v>
      </c>
      <c r="H124" s="35">
        <v>89100000</v>
      </c>
      <c r="I124" s="36">
        <f>H124</f>
        <v>89100000</v>
      </c>
      <c r="J124" s="26" t="s">
        <v>36</v>
      </c>
      <c r="K124" s="26" t="s">
        <v>251</v>
      </c>
      <c r="L124" s="40" t="s">
        <v>764</v>
      </c>
    </row>
    <row r="125" spans="2:12" s="50" customFormat="1" ht="66" customHeight="1">
      <c r="B125" s="39">
        <v>80121600</v>
      </c>
      <c r="C125" s="53" t="s">
        <v>457</v>
      </c>
      <c r="D125" s="34" t="s">
        <v>214</v>
      </c>
      <c r="E125" s="25" t="s">
        <v>43</v>
      </c>
      <c r="F125" s="26" t="s">
        <v>184</v>
      </c>
      <c r="G125" s="26" t="s">
        <v>40</v>
      </c>
      <c r="H125" s="35">
        <v>422400000</v>
      </c>
      <c r="I125" s="36">
        <f>H125</f>
        <v>422400000</v>
      </c>
      <c r="J125" s="26" t="s">
        <v>36</v>
      </c>
      <c r="K125" s="26" t="s">
        <v>251</v>
      </c>
      <c r="L125" s="40" t="s">
        <v>765</v>
      </c>
    </row>
    <row r="126" spans="2:12" s="50" customFormat="1" ht="63" customHeight="1">
      <c r="B126" s="39" t="s">
        <v>252</v>
      </c>
      <c r="C126" s="53" t="s">
        <v>253</v>
      </c>
      <c r="D126" s="34">
        <v>43466</v>
      </c>
      <c r="E126" s="25" t="s">
        <v>63</v>
      </c>
      <c r="F126" s="26" t="s">
        <v>184</v>
      </c>
      <c r="G126" s="26" t="s">
        <v>40</v>
      </c>
      <c r="H126" s="35">
        <v>75000000</v>
      </c>
      <c r="I126" s="36">
        <v>75000000</v>
      </c>
      <c r="J126" s="26" t="s">
        <v>36</v>
      </c>
      <c r="K126" s="26" t="s">
        <v>251</v>
      </c>
      <c r="L126" s="40" t="s">
        <v>254</v>
      </c>
    </row>
    <row r="127" spans="2:12" s="50" customFormat="1" ht="58.5" customHeight="1">
      <c r="B127" s="39" t="s">
        <v>255</v>
      </c>
      <c r="C127" s="53" t="s">
        <v>536</v>
      </c>
      <c r="D127" s="34">
        <v>43466</v>
      </c>
      <c r="E127" s="25" t="s">
        <v>194</v>
      </c>
      <c r="F127" s="26" t="s">
        <v>184</v>
      </c>
      <c r="G127" s="26" t="s">
        <v>40</v>
      </c>
      <c r="H127" s="35">
        <v>158000000</v>
      </c>
      <c r="I127" s="36">
        <f>H127</f>
        <v>158000000</v>
      </c>
      <c r="J127" s="26" t="s">
        <v>36</v>
      </c>
      <c r="K127" s="26" t="s">
        <v>251</v>
      </c>
      <c r="L127" s="40" t="s">
        <v>254</v>
      </c>
    </row>
    <row r="128" spans="2:12" s="50" customFormat="1" ht="83.25" customHeight="1">
      <c r="B128" s="39">
        <v>81111500</v>
      </c>
      <c r="C128" s="53" t="s">
        <v>537</v>
      </c>
      <c r="D128" s="34">
        <v>43466</v>
      </c>
      <c r="E128" s="25" t="s">
        <v>63</v>
      </c>
      <c r="F128" s="26" t="s">
        <v>184</v>
      </c>
      <c r="G128" s="26" t="s">
        <v>40</v>
      </c>
      <c r="H128" s="35">
        <v>32400000</v>
      </c>
      <c r="I128" s="36">
        <f>H128</f>
        <v>32400000</v>
      </c>
      <c r="J128" s="26" t="s">
        <v>36</v>
      </c>
      <c r="K128" s="26" t="s">
        <v>251</v>
      </c>
      <c r="L128" s="40" t="s">
        <v>254</v>
      </c>
    </row>
    <row r="129" spans="2:12" s="50" customFormat="1" ht="45">
      <c r="B129" s="39">
        <v>81112501</v>
      </c>
      <c r="C129" s="53" t="s">
        <v>256</v>
      </c>
      <c r="D129" s="34">
        <v>43466</v>
      </c>
      <c r="E129" s="25" t="s">
        <v>257</v>
      </c>
      <c r="F129" s="26" t="s">
        <v>184</v>
      </c>
      <c r="G129" s="26" t="s">
        <v>40</v>
      </c>
      <c r="H129" s="35">
        <f>7651800+12582960+12582960+12582960</f>
        <v>45400680</v>
      </c>
      <c r="I129" s="36">
        <v>71416800</v>
      </c>
      <c r="J129" s="26" t="s">
        <v>36</v>
      </c>
      <c r="K129" s="26" t="s">
        <v>251</v>
      </c>
      <c r="L129" s="40" t="s">
        <v>764</v>
      </c>
    </row>
    <row r="130" spans="2:12" s="145" customFormat="1" ht="78" customHeight="1">
      <c r="B130" s="129">
        <v>81112501</v>
      </c>
      <c r="C130" s="128" t="s">
        <v>761</v>
      </c>
      <c r="D130" s="142" t="s">
        <v>762</v>
      </c>
      <c r="E130" s="140" t="s">
        <v>175</v>
      </c>
      <c r="F130" s="141" t="s">
        <v>184</v>
      </c>
      <c r="G130" s="141" t="s">
        <v>40</v>
      </c>
      <c r="H130" s="126">
        <v>15366780</v>
      </c>
      <c r="I130" s="143">
        <f>H130</f>
        <v>15366780</v>
      </c>
      <c r="J130" s="141" t="s">
        <v>36</v>
      </c>
      <c r="K130" s="141" t="s">
        <v>251</v>
      </c>
      <c r="L130" s="144" t="s">
        <v>764</v>
      </c>
    </row>
    <row r="131" spans="2:12" s="50" customFormat="1" ht="76.5">
      <c r="B131" s="39">
        <v>80101505</v>
      </c>
      <c r="C131" s="53" t="s">
        <v>258</v>
      </c>
      <c r="D131" s="34" t="s">
        <v>215</v>
      </c>
      <c r="E131" s="25" t="s">
        <v>257</v>
      </c>
      <c r="F131" s="26" t="s">
        <v>184</v>
      </c>
      <c r="G131" s="26" t="s">
        <v>40</v>
      </c>
      <c r="H131" s="35">
        <v>248247669</v>
      </c>
      <c r="I131" s="36">
        <f>H131</f>
        <v>248247669</v>
      </c>
      <c r="J131" s="26" t="s">
        <v>36</v>
      </c>
      <c r="K131" s="26" t="s">
        <v>251</v>
      </c>
      <c r="L131" s="40" t="s">
        <v>764</v>
      </c>
    </row>
    <row r="132" spans="2:12" s="50" customFormat="1" ht="51">
      <c r="B132" s="39">
        <v>80101500</v>
      </c>
      <c r="C132" s="53" t="s">
        <v>182</v>
      </c>
      <c r="D132" s="34" t="s">
        <v>602</v>
      </c>
      <c r="E132" s="25" t="s">
        <v>183</v>
      </c>
      <c r="F132" s="26" t="s">
        <v>184</v>
      </c>
      <c r="G132" s="26" t="s">
        <v>40</v>
      </c>
      <c r="H132" s="66">
        <v>4018392</v>
      </c>
      <c r="I132" s="36">
        <f>H132</f>
        <v>4018392</v>
      </c>
      <c r="J132" s="26" t="s">
        <v>36</v>
      </c>
      <c r="K132" s="26" t="s">
        <v>251</v>
      </c>
      <c r="L132" s="40" t="s">
        <v>764</v>
      </c>
    </row>
    <row r="133" spans="2:12" s="50" customFormat="1" ht="63.75">
      <c r="B133" s="39" t="s">
        <v>259</v>
      </c>
      <c r="C133" s="53" t="s">
        <v>260</v>
      </c>
      <c r="D133" s="34" t="s">
        <v>162</v>
      </c>
      <c r="E133" s="25" t="s">
        <v>246</v>
      </c>
      <c r="F133" s="26" t="s">
        <v>184</v>
      </c>
      <c r="G133" s="26" t="s">
        <v>40</v>
      </c>
      <c r="H133" s="66">
        <v>248247669</v>
      </c>
      <c r="I133" s="36">
        <f>H133</f>
        <v>248247669</v>
      </c>
      <c r="J133" s="26" t="s">
        <v>36</v>
      </c>
      <c r="K133" s="26" t="s">
        <v>251</v>
      </c>
      <c r="L133" s="40" t="s">
        <v>254</v>
      </c>
    </row>
    <row r="134" spans="2:12" s="50" customFormat="1" ht="63" customHeight="1">
      <c r="B134" s="39">
        <v>80101507</v>
      </c>
      <c r="C134" s="53" t="s">
        <v>261</v>
      </c>
      <c r="D134" s="34">
        <v>43466</v>
      </c>
      <c r="E134" s="25" t="s">
        <v>63</v>
      </c>
      <c r="F134" s="26" t="s">
        <v>184</v>
      </c>
      <c r="G134" s="26" t="s">
        <v>40</v>
      </c>
      <c r="H134" s="35">
        <v>106700000</v>
      </c>
      <c r="I134" s="36">
        <f>H134</f>
        <v>106700000</v>
      </c>
      <c r="J134" s="26" t="s">
        <v>36</v>
      </c>
      <c r="K134" s="26" t="s">
        <v>251</v>
      </c>
      <c r="L134" s="40" t="s">
        <v>254</v>
      </c>
    </row>
    <row r="135" spans="2:12" s="50" customFormat="1" ht="54.75" customHeight="1">
      <c r="B135" s="39" t="s">
        <v>262</v>
      </c>
      <c r="C135" s="53" t="s">
        <v>535</v>
      </c>
      <c r="D135" s="34">
        <v>43466</v>
      </c>
      <c r="E135" s="26" t="s">
        <v>63</v>
      </c>
      <c r="F135" s="26" t="s">
        <v>184</v>
      </c>
      <c r="G135" s="26" t="s">
        <v>40</v>
      </c>
      <c r="H135" s="35">
        <v>96000000</v>
      </c>
      <c r="I135" s="36">
        <v>96000000</v>
      </c>
      <c r="J135" s="26" t="s">
        <v>36</v>
      </c>
      <c r="K135" s="26" t="s">
        <v>251</v>
      </c>
      <c r="L135" s="40" t="s">
        <v>254</v>
      </c>
    </row>
    <row r="136" spans="2:12" s="87" customFormat="1" ht="86.25" customHeight="1">
      <c r="B136" s="85">
        <v>85101500</v>
      </c>
      <c r="C136" s="80" t="s">
        <v>263</v>
      </c>
      <c r="D136" s="74" t="s">
        <v>264</v>
      </c>
      <c r="E136" s="26" t="s">
        <v>691</v>
      </c>
      <c r="F136" s="81" t="s">
        <v>184</v>
      </c>
      <c r="G136" s="81" t="s">
        <v>222</v>
      </c>
      <c r="H136" s="35">
        <v>31807875</v>
      </c>
      <c r="I136" s="35">
        <f>H136</f>
        <v>31807875</v>
      </c>
      <c r="J136" s="81" t="s">
        <v>36</v>
      </c>
      <c r="K136" s="81" t="s">
        <v>37</v>
      </c>
      <c r="L136" s="86" t="s">
        <v>265</v>
      </c>
    </row>
    <row r="137" spans="2:12" s="50" customFormat="1" ht="135">
      <c r="B137" s="39" t="s">
        <v>308</v>
      </c>
      <c r="C137" s="53" t="s">
        <v>266</v>
      </c>
      <c r="D137" s="24" t="s">
        <v>267</v>
      </c>
      <c r="E137" s="25" t="s">
        <v>268</v>
      </c>
      <c r="F137" s="26" t="s">
        <v>269</v>
      </c>
      <c r="G137" s="26" t="s">
        <v>222</v>
      </c>
      <c r="H137" s="35">
        <v>40000000</v>
      </c>
      <c r="I137" s="36">
        <v>20000000</v>
      </c>
      <c r="J137" s="26" t="s">
        <v>36</v>
      </c>
      <c r="K137" s="26" t="s">
        <v>37</v>
      </c>
      <c r="L137" s="40" t="s">
        <v>265</v>
      </c>
    </row>
    <row r="138" spans="2:12" s="50" customFormat="1" ht="51.75" customHeight="1">
      <c r="B138" s="39" t="s">
        <v>309</v>
      </c>
      <c r="C138" s="53" t="s">
        <v>270</v>
      </c>
      <c r="D138" s="24" t="s">
        <v>267</v>
      </c>
      <c r="E138" s="25" t="s">
        <v>268</v>
      </c>
      <c r="F138" s="26" t="s">
        <v>269</v>
      </c>
      <c r="G138" s="26" t="s">
        <v>222</v>
      </c>
      <c r="H138" s="35">
        <v>20000000</v>
      </c>
      <c r="I138" s="36">
        <v>20000000</v>
      </c>
      <c r="J138" s="26" t="s">
        <v>36</v>
      </c>
      <c r="K138" s="26" t="s">
        <v>37</v>
      </c>
      <c r="L138" s="40" t="s">
        <v>265</v>
      </c>
    </row>
    <row r="139" spans="2:12" s="50" customFormat="1" ht="51">
      <c r="B139" s="39" t="s">
        <v>271</v>
      </c>
      <c r="C139" s="53" t="s">
        <v>272</v>
      </c>
      <c r="D139" s="24" t="s">
        <v>267</v>
      </c>
      <c r="E139" s="25" t="s">
        <v>268</v>
      </c>
      <c r="F139" s="26" t="s">
        <v>269</v>
      </c>
      <c r="G139" s="26" t="s">
        <v>222</v>
      </c>
      <c r="H139" s="35">
        <v>40000000</v>
      </c>
      <c r="I139" s="36">
        <v>40000000</v>
      </c>
      <c r="J139" s="26" t="s">
        <v>36</v>
      </c>
      <c r="K139" s="26" t="s">
        <v>37</v>
      </c>
      <c r="L139" s="40" t="s">
        <v>265</v>
      </c>
    </row>
    <row r="140" spans="2:12" s="50" customFormat="1" ht="150">
      <c r="B140" s="39" t="s">
        <v>310</v>
      </c>
      <c r="C140" s="53" t="s">
        <v>273</v>
      </c>
      <c r="D140" s="24" t="s">
        <v>267</v>
      </c>
      <c r="E140" s="25" t="s">
        <v>268</v>
      </c>
      <c r="F140" s="26" t="s">
        <v>269</v>
      </c>
      <c r="G140" s="26" t="s">
        <v>222</v>
      </c>
      <c r="H140" s="35">
        <v>30000000</v>
      </c>
      <c r="I140" s="36">
        <v>30000000</v>
      </c>
      <c r="J140" s="26" t="s">
        <v>36</v>
      </c>
      <c r="K140" s="26" t="s">
        <v>37</v>
      </c>
      <c r="L140" s="40" t="s">
        <v>265</v>
      </c>
    </row>
    <row r="141" spans="2:12" s="50" customFormat="1" ht="58.5" customHeight="1">
      <c r="B141" s="39">
        <v>56112104</v>
      </c>
      <c r="C141" s="53" t="s">
        <v>274</v>
      </c>
      <c r="D141" s="24" t="s">
        <v>162</v>
      </c>
      <c r="E141" s="25" t="s">
        <v>268</v>
      </c>
      <c r="F141" s="26" t="s">
        <v>269</v>
      </c>
      <c r="G141" s="26" t="s">
        <v>222</v>
      </c>
      <c r="H141" s="35">
        <v>100000000</v>
      </c>
      <c r="I141" s="36">
        <v>100000000</v>
      </c>
      <c r="J141" s="26" t="s">
        <v>36</v>
      </c>
      <c r="K141" s="26" t="s">
        <v>37</v>
      </c>
      <c r="L141" s="40" t="s">
        <v>265</v>
      </c>
    </row>
    <row r="142" spans="2:12" s="50" customFormat="1" ht="61.5" customHeight="1">
      <c r="B142" s="39">
        <v>80121700</v>
      </c>
      <c r="C142" s="53" t="s">
        <v>275</v>
      </c>
      <c r="D142" s="24" t="s">
        <v>264</v>
      </c>
      <c r="E142" s="25" t="s">
        <v>63</v>
      </c>
      <c r="F142" s="26" t="s">
        <v>277</v>
      </c>
      <c r="G142" s="26" t="s">
        <v>222</v>
      </c>
      <c r="H142" s="35">
        <v>110000000</v>
      </c>
      <c r="I142" s="35">
        <f>H142</f>
        <v>110000000</v>
      </c>
      <c r="J142" s="26" t="s">
        <v>36</v>
      </c>
      <c r="K142" s="26" t="s">
        <v>37</v>
      </c>
      <c r="L142" s="40" t="s">
        <v>265</v>
      </c>
    </row>
    <row r="143" spans="2:12" s="50" customFormat="1" ht="62.25" customHeight="1">
      <c r="B143" s="39">
        <v>80111504</v>
      </c>
      <c r="C143" s="53" t="s">
        <v>696</v>
      </c>
      <c r="D143" s="24" t="s">
        <v>681</v>
      </c>
      <c r="E143" s="25" t="s">
        <v>63</v>
      </c>
      <c r="F143" s="26" t="s">
        <v>184</v>
      </c>
      <c r="G143" s="26" t="s">
        <v>222</v>
      </c>
      <c r="H143" s="35">
        <v>292837056</v>
      </c>
      <c r="I143" s="36">
        <f>H143</f>
        <v>292837056</v>
      </c>
      <c r="J143" s="26" t="s">
        <v>36</v>
      </c>
      <c r="K143" s="26" t="s">
        <v>37</v>
      </c>
      <c r="L143" s="40" t="s">
        <v>265</v>
      </c>
    </row>
    <row r="144" spans="2:12" s="50" customFormat="1" ht="120">
      <c r="B144" s="39" t="s">
        <v>549</v>
      </c>
      <c r="C144" s="53" t="s">
        <v>697</v>
      </c>
      <c r="D144" s="24" t="s">
        <v>162</v>
      </c>
      <c r="E144" s="25" t="s">
        <v>63</v>
      </c>
      <c r="F144" s="26" t="s">
        <v>184</v>
      </c>
      <c r="G144" s="26" t="s">
        <v>222</v>
      </c>
      <c r="H144" s="35">
        <v>380000000</v>
      </c>
      <c r="I144" s="36">
        <v>200000000</v>
      </c>
      <c r="J144" s="26" t="s">
        <v>36</v>
      </c>
      <c r="K144" s="26" t="s">
        <v>37</v>
      </c>
      <c r="L144" s="40" t="s">
        <v>265</v>
      </c>
    </row>
    <row r="145" spans="2:12" s="50" customFormat="1" ht="45">
      <c r="B145" s="39">
        <v>80111504</v>
      </c>
      <c r="C145" s="53" t="s">
        <v>695</v>
      </c>
      <c r="D145" s="24" t="s">
        <v>438</v>
      </c>
      <c r="E145" s="25" t="s">
        <v>183</v>
      </c>
      <c r="F145" s="26" t="s">
        <v>184</v>
      </c>
      <c r="G145" s="26" t="s">
        <v>222</v>
      </c>
      <c r="H145" s="35">
        <v>56168000</v>
      </c>
      <c r="I145" s="36">
        <f>H145</f>
        <v>56168000</v>
      </c>
      <c r="J145" s="26" t="s">
        <v>36</v>
      </c>
      <c r="K145" s="26" t="s">
        <v>37</v>
      </c>
      <c r="L145" s="40" t="s">
        <v>305</v>
      </c>
    </row>
    <row r="146" spans="2:12" s="50" customFormat="1" ht="45">
      <c r="B146" s="39" t="s">
        <v>278</v>
      </c>
      <c r="C146" s="53" t="s">
        <v>279</v>
      </c>
      <c r="D146" s="24" t="s">
        <v>267</v>
      </c>
      <c r="E146" s="25" t="s">
        <v>280</v>
      </c>
      <c r="F146" s="26" t="s">
        <v>184</v>
      </c>
      <c r="G146" s="26" t="s">
        <v>222</v>
      </c>
      <c r="H146" s="35">
        <v>156880000</v>
      </c>
      <c r="I146" s="35">
        <v>156880000</v>
      </c>
      <c r="J146" s="26" t="s">
        <v>36</v>
      </c>
      <c r="K146" s="26" t="s">
        <v>37</v>
      </c>
      <c r="L146" s="40" t="s">
        <v>265</v>
      </c>
    </row>
    <row r="147" spans="2:12" s="50" customFormat="1" ht="45">
      <c r="B147" s="47" t="s">
        <v>548</v>
      </c>
      <c r="C147" s="53" t="s">
        <v>311</v>
      </c>
      <c r="D147" s="24" t="s">
        <v>281</v>
      </c>
      <c r="E147" s="25" t="s">
        <v>183</v>
      </c>
      <c r="F147" s="26" t="s">
        <v>184</v>
      </c>
      <c r="G147" s="26" t="s">
        <v>282</v>
      </c>
      <c r="H147" s="35">
        <v>350000000</v>
      </c>
      <c r="I147" s="36">
        <v>350000000</v>
      </c>
      <c r="J147" s="26" t="s">
        <v>283</v>
      </c>
      <c r="K147" s="26" t="s">
        <v>37</v>
      </c>
      <c r="L147" s="40" t="s">
        <v>265</v>
      </c>
    </row>
    <row r="148" spans="2:12" s="50" customFormat="1" ht="60">
      <c r="B148" s="39">
        <v>80131502</v>
      </c>
      <c r="C148" s="53" t="s">
        <v>284</v>
      </c>
      <c r="D148" s="24" t="s">
        <v>264</v>
      </c>
      <c r="E148" s="26" t="s">
        <v>411</v>
      </c>
      <c r="F148" s="26" t="s">
        <v>184</v>
      </c>
      <c r="G148" s="26" t="s">
        <v>40</v>
      </c>
      <c r="H148" s="36">
        <f>20408516+20408516</f>
        <v>40817032</v>
      </c>
      <c r="I148" s="36">
        <f aca="true" t="shared" si="1" ref="I148:I157">H148</f>
        <v>40817032</v>
      </c>
      <c r="J148" s="26" t="s">
        <v>36</v>
      </c>
      <c r="K148" s="26" t="s">
        <v>251</v>
      </c>
      <c r="L148" s="40" t="s">
        <v>286</v>
      </c>
    </row>
    <row r="149" spans="2:12" s="50" customFormat="1" ht="60">
      <c r="B149" s="39">
        <v>80131502</v>
      </c>
      <c r="C149" s="53" t="s">
        <v>287</v>
      </c>
      <c r="D149" s="24" t="s">
        <v>264</v>
      </c>
      <c r="E149" s="26" t="s">
        <v>411</v>
      </c>
      <c r="F149" s="26" t="s">
        <v>184</v>
      </c>
      <c r="G149" s="26" t="s">
        <v>40</v>
      </c>
      <c r="H149" s="36">
        <f>97295588+97295588</f>
        <v>194591176</v>
      </c>
      <c r="I149" s="36">
        <f t="shared" si="1"/>
        <v>194591176</v>
      </c>
      <c r="J149" s="26" t="s">
        <v>36</v>
      </c>
      <c r="K149" s="26" t="s">
        <v>251</v>
      </c>
      <c r="L149" s="40" t="s">
        <v>286</v>
      </c>
    </row>
    <row r="150" spans="2:12" s="50" customFormat="1" ht="102">
      <c r="B150" s="39">
        <v>80131502</v>
      </c>
      <c r="C150" s="53" t="s">
        <v>288</v>
      </c>
      <c r="D150" s="24" t="s">
        <v>264</v>
      </c>
      <c r="E150" s="26" t="s">
        <v>289</v>
      </c>
      <c r="F150" s="26" t="s">
        <v>184</v>
      </c>
      <c r="G150" s="26" t="s">
        <v>40</v>
      </c>
      <c r="H150" s="36">
        <v>22241568</v>
      </c>
      <c r="I150" s="36">
        <f t="shared" si="1"/>
        <v>22241568</v>
      </c>
      <c r="J150" s="26" t="s">
        <v>36</v>
      </c>
      <c r="K150" s="26" t="s">
        <v>251</v>
      </c>
      <c r="L150" s="40" t="s">
        <v>286</v>
      </c>
    </row>
    <row r="151" spans="2:12" s="50" customFormat="1" ht="76.5">
      <c r="B151" s="39">
        <v>80131500</v>
      </c>
      <c r="C151" s="53" t="s">
        <v>525</v>
      </c>
      <c r="D151" s="24" t="s">
        <v>526</v>
      </c>
      <c r="E151" s="26" t="s">
        <v>250</v>
      </c>
      <c r="F151" s="26" t="s">
        <v>247</v>
      </c>
      <c r="G151" s="26" t="s">
        <v>40</v>
      </c>
      <c r="H151" s="36">
        <f>24151260+24151260</f>
        <v>48302520</v>
      </c>
      <c r="I151" s="36">
        <f>H151</f>
        <v>48302520</v>
      </c>
      <c r="J151" s="26" t="s">
        <v>36</v>
      </c>
      <c r="K151" s="26" t="s">
        <v>37</v>
      </c>
      <c r="L151" s="40" t="s">
        <v>286</v>
      </c>
    </row>
    <row r="152" spans="2:12" s="50" customFormat="1" ht="72" customHeight="1">
      <c r="B152" s="39">
        <v>80131500</v>
      </c>
      <c r="C152" s="53" t="s">
        <v>527</v>
      </c>
      <c r="D152" s="24" t="s">
        <v>526</v>
      </c>
      <c r="E152" s="26" t="s">
        <v>250</v>
      </c>
      <c r="F152" s="26" t="s">
        <v>247</v>
      </c>
      <c r="G152" s="26" t="s">
        <v>40</v>
      </c>
      <c r="H152" s="36">
        <v>46500000</v>
      </c>
      <c r="I152" s="36">
        <f>H152</f>
        <v>46500000</v>
      </c>
      <c r="J152" s="26" t="s">
        <v>36</v>
      </c>
      <c r="K152" s="26" t="s">
        <v>37</v>
      </c>
      <c r="L152" s="40" t="s">
        <v>286</v>
      </c>
    </row>
    <row r="153" spans="2:12" s="50" customFormat="1" ht="73.5" customHeight="1">
      <c r="B153" s="39">
        <v>80131502</v>
      </c>
      <c r="C153" s="53" t="s">
        <v>290</v>
      </c>
      <c r="D153" s="24" t="s">
        <v>264</v>
      </c>
      <c r="E153" s="26" t="s">
        <v>411</v>
      </c>
      <c r="F153" s="26" t="s">
        <v>184</v>
      </c>
      <c r="G153" s="26" t="s">
        <v>40</v>
      </c>
      <c r="H153" s="36">
        <f>24275364+24275364</f>
        <v>48550728</v>
      </c>
      <c r="I153" s="36">
        <f t="shared" si="1"/>
        <v>48550728</v>
      </c>
      <c r="J153" s="26" t="s">
        <v>36</v>
      </c>
      <c r="K153" s="26" t="s">
        <v>251</v>
      </c>
      <c r="L153" s="40" t="s">
        <v>286</v>
      </c>
    </row>
    <row r="154" spans="2:12" s="50" customFormat="1" ht="60">
      <c r="B154" s="39">
        <v>80131502</v>
      </c>
      <c r="C154" s="53" t="s">
        <v>291</v>
      </c>
      <c r="D154" s="24" t="s">
        <v>264</v>
      </c>
      <c r="E154" s="25" t="s">
        <v>289</v>
      </c>
      <c r="F154" s="26" t="s">
        <v>184</v>
      </c>
      <c r="G154" s="26" t="s">
        <v>40</v>
      </c>
      <c r="H154" s="35">
        <v>26608284</v>
      </c>
      <c r="I154" s="36">
        <f t="shared" si="1"/>
        <v>26608284</v>
      </c>
      <c r="J154" s="26" t="s">
        <v>36</v>
      </c>
      <c r="K154" s="26" t="s">
        <v>251</v>
      </c>
      <c r="L154" s="40" t="s">
        <v>286</v>
      </c>
    </row>
    <row r="155" spans="2:12" s="50" customFormat="1" ht="60">
      <c r="B155" s="39">
        <v>80131502</v>
      </c>
      <c r="C155" s="53" t="s">
        <v>292</v>
      </c>
      <c r="D155" s="24" t="s">
        <v>264</v>
      </c>
      <c r="E155" s="25" t="s">
        <v>276</v>
      </c>
      <c r="F155" s="26" t="s">
        <v>184</v>
      </c>
      <c r="G155" s="26" t="s">
        <v>40</v>
      </c>
      <c r="H155" s="35">
        <f>18412985+18412985</f>
        <v>36825970</v>
      </c>
      <c r="I155" s="36">
        <f t="shared" si="1"/>
        <v>36825970</v>
      </c>
      <c r="J155" s="26" t="s">
        <v>36</v>
      </c>
      <c r="K155" s="26" t="s">
        <v>251</v>
      </c>
      <c r="L155" s="40" t="s">
        <v>286</v>
      </c>
    </row>
    <row r="156" spans="2:12" s="50" customFormat="1" ht="74.25" customHeight="1">
      <c r="B156" s="39">
        <v>80131505</v>
      </c>
      <c r="C156" s="53" t="s">
        <v>294</v>
      </c>
      <c r="D156" s="24" t="s">
        <v>264</v>
      </c>
      <c r="E156" s="25" t="s">
        <v>289</v>
      </c>
      <c r="F156" s="26" t="s">
        <v>184</v>
      </c>
      <c r="G156" s="26" t="s">
        <v>40</v>
      </c>
      <c r="H156" s="35">
        <v>34083132</v>
      </c>
      <c r="I156" s="36">
        <f t="shared" si="1"/>
        <v>34083132</v>
      </c>
      <c r="J156" s="26" t="s">
        <v>36</v>
      </c>
      <c r="K156" s="26" t="s">
        <v>251</v>
      </c>
      <c r="L156" s="40" t="s">
        <v>286</v>
      </c>
    </row>
    <row r="157" spans="2:12" s="50" customFormat="1" ht="107.25" customHeight="1">
      <c r="B157" s="39">
        <v>80131505</v>
      </c>
      <c r="C157" s="53" t="s">
        <v>295</v>
      </c>
      <c r="D157" s="24" t="s">
        <v>264</v>
      </c>
      <c r="E157" s="25" t="s">
        <v>289</v>
      </c>
      <c r="F157" s="26" t="s">
        <v>184</v>
      </c>
      <c r="G157" s="26" t="s">
        <v>40</v>
      </c>
      <c r="H157" s="35">
        <v>22241568</v>
      </c>
      <c r="I157" s="36">
        <f t="shared" si="1"/>
        <v>22241568</v>
      </c>
      <c r="J157" s="26" t="s">
        <v>36</v>
      </c>
      <c r="K157" s="26" t="s">
        <v>251</v>
      </c>
      <c r="L157" s="40" t="s">
        <v>286</v>
      </c>
    </row>
    <row r="158" spans="2:12" s="50" customFormat="1" ht="60">
      <c r="B158" s="39">
        <v>80131505</v>
      </c>
      <c r="C158" s="53" t="s">
        <v>296</v>
      </c>
      <c r="D158" s="24" t="s">
        <v>264</v>
      </c>
      <c r="E158" s="25" t="s">
        <v>289</v>
      </c>
      <c r="F158" s="26" t="s">
        <v>184</v>
      </c>
      <c r="G158" s="26" t="s">
        <v>40</v>
      </c>
      <c r="H158" s="35">
        <v>122563644</v>
      </c>
      <c r="I158" s="35">
        <f aca="true" t="shared" si="2" ref="I158:I167">H158</f>
        <v>122563644</v>
      </c>
      <c r="J158" s="26" t="s">
        <v>36</v>
      </c>
      <c r="K158" s="26" t="s">
        <v>251</v>
      </c>
      <c r="L158" s="40" t="s">
        <v>286</v>
      </c>
    </row>
    <row r="159" spans="2:12" s="50" customFormat="1" ht="72" customHeight="1">
      <c r="B159" s="20">
        <v>80131502</v>
      </c>
      <c r="C159" s="21" t="s">
        <v>508</v>
      </c>
      <c r="D159" s="58" t="s">
        <v>230</v>
      </c>
      <c r="E159" s="65" t="s">
        <v>250</v>
      </c>
      <c r="F159" s="58" t="s">
        <v>509</v>
      </c>
      <c r="G159" s="58" t="s">
        <v>40</v>
      </c>
      <c r="H159" s="148">
        <v>58000663</v>
      </c>
      <c r="I159" s="66">
        <f>H159</f>
        <v>58000663</v>
      </c>
      <c r="J159" s="26" t="s">
        <v>36</v>
      </c>
      <c r="K159" s="26" t="s">
        <v>251</v>
      </c>
      <c r="L159" s="40" t="s">
        <v>286</v>
      </c>
    </row>
    <row r="160" spans="2:12" s="145" customFormat="1" ht="72" customHeight="1">
      <c r="B160" s="138">
        <v>80131502</v>
      </c>
      <c r="C160" s="139" t="s">
        <v>284</v>
      </c>
      <c r="D160" s="146" t="s">
        <v>753</v>
      </c>
      <c r="E160" s="147" t="s">
        <v>403</v>
      </c>
      <c r="F160" s="146" t="s">
        <v>184</v>
      </c>
      <c r="G160" s="146" t="s">
        <v>40</v>
      </c>
      <c r="H160" s="148">
        <v>10204258</v>
      </c>
      <c r="I160" s="148">
        <f>H160</f>
        <v>10204258</v>
      </c>
      <c r="J160" s="141" t="s">
        <v>36</v>
      </c>
      <c r="K160" s="141" t="s">
        <v>251</v>
      </c>
      <c r="L160" s="144" t="s">
        <v>286</v>
      </c>
    </row>
    <row r="161" spans="2:12" s="145" customFormat="1" ht="72" customHeight="1">
      <c r="B161" s="138">
        <v>80131502</v>
      </c>
      <c r="C161" s="139" t="s">
        <v>287</v>
      </c>
      <c r="D161" s="146" t="s">
        <v>753</v>
      </c>
      <c r="E161" s="147" t="s">
        <v>403</v>
      </c>
      <c r="F161" s="146" t="s">
        <v>184</v>
      </c>
      <c r="G161" s="146"/>
      <c r="H161" s="148">
        <v>48647794</v>
      </c>
      <c r="I161" s="148">
        <f>H161</f>
        <v>48647794</v>
      </c>
      <c r="J161" s="141" t="s">
        <v>36</v>
      </c>
      <c r="K161" s="141" t="s">
        <v>251</v>
      </c>
      <c r="L161" s="144" t="s">
        <v>286</v>
      </c>
    </row>
    <row r="162" spans="2:12" s="145" customFormat="1" ht="72" customHeight="1">
      <c r="B162" s="138">
        <v>80131502</v>
      </c>
      <c r="C162" s="139" t="s">
        <v>754</v>
      </c>
      <c r="D162" s="146" t="s">
        <v>755</v>
      </c>
      <c r="E162" s="147" t="s">
        <v>403</v>
      </c>
      <c r="F162" s="146" t="s">
        <v>184</v>
      </c>
      <c r="G162" s="146" t="s">
        <v>40</v>
      </c>
      <c r="H162" s="148">
        <v>12137682</v>
      </c>
      <c r="I162" s="148">
        <f>H162</f>
        <v>12137682</v>
      </c>
      <c r="J162" s="141" t="s">
        <v>36</v>
      </c>
      <c r="K162" s="141" t="s">
        <v>251</v>
      </c>
      <c r="L162" s="144" t="s">
        <v>286</v>
      </c>
    </row>
    <row r="163" spans="2:12" s="145" customFormat="1" ht="72" customHeight="1">
      <c r="B163" s="138">
        <v>80131502</v>
      </c>
      <c r="C163" s="139" t="s">
        <v>756</v>
      </c>
      <c r="D163" s="146" t="s">
        <v>757</v>
      </c>
      <c r="E163" s="147" t="s">
        <v>758</v>
      </c>
      <c r="F163" s="146" t="s">
        <v>184</v>
      </c>
      <c r="G163" s="146" t="s">
        <v>40</v>
      </c>
      <c r="H163" s="148">
        <v>21420000</v>
      </c>
      <c r="I163" s="148">
        <f>H163</f>
        <v>21420000</v>
      </c>
      <c r="J163" s="141" t="s">
        <v>36</v>
      </c>
      <c r="K163" s="141" t="s">
        <v>251</v>
      </c>
      <c r="L163" s="144" t="s">
        <v>286</v>
      </c>
    </row>
    <row r="164" spans="2:12" s="50" customFormat="1" ht="187.5" customHeight="1">
      <c r="B164" s="135" t="s">
        <v>550</v>
      </c>
      <c r="C164" s="137" t="s">
        <v>297</v>
      </c>
      <c r="D164" s="130" t="s">
        <v>281</v>
      </c>
      <c r="E164" s="131" t="s">
        <v>183</v>
      </c>
      <c r="F164" s="132" t="s">
        <v>299</v>
      </c>
      <c r="G164" s="132" t="s">
        <v>222</v>
      </c>
      <c r="H164" s="133">
        <v>265000000</v>
      </c>
      <c r="I164" s="134">
        <f t="shared" si="2"/>
        <v>265000000</v>
      </c>
      <c r="J164" s="132" t="s">
        <v>36</v>
      </c>
      <c r="K164" s="132" t="s">
        <v>37</v>
      </c>
      <c r="L164" s="136" t="s">
        <v>286</v>
      </c>
    </row>
    <row r="165" spans="2:12" s="50" customFormat="1" ht="72" customHeight="1">
      <c r="B165" s="39" t="s">
        <v>723</v>
      </c>
      <c r="C165" s="53" t="s">
        <v>722</v>
      </c>
      <c r="D165" s="24" t="s">
        <v>724</v>
      </c>
      <c r="E165" s="25" t="s">
        <v>47</v>
      </c>
      <c r="F165" s="26" t="s">
        <v>300</v>
      </c>
      <c r="G165" s="26" t="s">
        <v>222</v>
      </c>
      <c r="H165" s="35">
        <v>1540000000</v>
      </c>
      <c r="I165" s="36">
        <f t="shared" si="2"/>
        <v>1540000000</v>
      </c>
      <c r="J165" s="26" t="s">
        <v>36</v>
      </c>
      <c r="K165" s="26" t="s">
        <v>37</v>
      </c>
      <c r="L165" s="40" t="s">
        <v>286</v>
      </c>
    </row>
    <row r="166" spans="2:12" s="50" customFormat="1" ht="82.5" customHeight="1">
      <c r="B166" s="39">
        <v>78181500</v>
      </c>
      <c r="C166" s="53" t="s">
        <v>589</v>
      </c>
      <c r="D166" s="24" t="s">
        <v>267</v>
      </c>
      <c r="E166" s="25" t="s">
        <v>47</v>
      </c>
      <c r="F166" s="26" t="s">
        <v>302</v>
      </c>
      <c r="G166" s="26" t="s">
        <v>222</v>
      </c>
      <c r="H166" s="35">
        <v>950000000</v>
      </c>
      <c r="I166" s="36">
        <f t="shared" si="2"/>
        <v>950000000</v>
      </c>
      <c r="J166" s="26" t="s">
        <v>36</v>
      </c>
      <c r="K166" s="26" t="s">
        <v>37</v>
      </c>
      <c r="L166" s="59" t="s">
        <v>315</v>
      </c>
    </row>
    <row r="167" spans="2:12" s="50" customFormat="1" ht="68.25" customHeight="1">
      <c r="B167" s="47" t="s">
        <v>551</v>
      </c>
      <c r="C167" s="53" t="s">
        <v>303</v>
      </c>
      <c r="D167" s="48" t="s">
        <v>304</v>
      </c>
      <c r="E167" s="25" t="s">
        <v>43</v>
      </c>
      <c r="F167" s="26" t="s">
        <v>302</v>
      </c>
      <c r="G167" s="26" t="s">
        <v>282</v>
      </c>
      <c r="H167" s="35">
        <v>2372352225</v>
      </c>
      <c r="I167" s="36">
        <f t="shared" si="2"/>
        <v>2372352225</v>
      </c>
      <c r="J167" s="26" t="s">
        <v>283</v>
      </c>
      <c r="K167" s="26" t="s">
        <v>37</v>
      </c>
      <c r="L167" s="63" t="s">
        <v>305</v>
      </c>
    </row>
    <row r="168" spans="2:12" s="50" customFormat="1" ht="51">
      <c r="B168" s="39">
        <v>80121700</v>
      </c>
      <c r="C168" s="53" t="s">
        <v>306</v>
      </c>
      <c r="D168" s="24" t="s">
        <v>264</v>
      </c>
      <c r="E168" s="25" t="s">
        <v>63</v>
      </c>
      <c r="F168" s="26" t="s">
        <v>277</v>
      </c>
      <c r="G168" s="26" t="s">
        <v>222</v>
      </c>
      <c r="H168" s="35">
        <v>450022576</v>
      </c>
      <c r="I168" s="36">
        <f>H168</f>
        <v>450022576</v>
      </c>
      <c r="J168" s="26" t="s">
        <v>36</v>
      </c>
      <c r="K168" s="26" t="s">
        <v>37</v>
      </c>
      <c r="L168" s="40" t="s">
        <v>307</v>
      </c>
    </row>
    <row r="169" spans="2:12" s="50" customFormat="1" ht="51">
      <c r="B169" s="88">
        <v>80131500</v>
      </c>
      <c r="C169" s="53" t="s">
        <v>312</v>
      </c>
      <c r="D169" s="38" t="s">
        <v>313</v>
      </c>
      <c r="E169" s="58" t="s">
        <v>289</v>
      </c>
      <c r="F169" s="58" t="s">
        <v>314</v>
      </c>
      <c r="G169" s="58" t="s">
        <v>40</v>
      </c>
      <c r="H169" s="37">
        <v>208764829</v>
      </c>
      <c r="I169" s="37">
        <v>208764829</v>
      </c>
      <c r="J169" s="58" t="s">
        <v>36</v>
      </c>
      <c r="K169" s="58" t="s">
        <v>37</v>
      </c>
      <c r="L169" s="59" t="s">
        <v>315</v>
      </c>
    </row>
    <row r="170" spans="2:12" s="50" customFormat="1" ht="51">
      <c r="B170" s="20">
        <v>80131500</v>
      </c>
      <c r="C170" s="53" t="s">
        <v>316</v>
      </c>
      <c r="D170" s="38" t="s">
        <v>313</v>
      </c>
      <c r="E170" s="58" t="s">
        <v>63</v>
      </c>
      <c r="F170" s="58" t="s">
        <v>314</v>
      </c>
      <c r="G170" s="58" t="s">
        <v>40</v>
      </c>
      <c r="H170" s="37">
        <f>24796460+24796460+24651247</f>
        <v>74244167</v>
      </c>
      <c r="I170" s="37">
        <f>H170</f>
        <v>74244167</v>
      </c>
      <c r="J170" s="58" t="s">
        <v>36</v>
      </c>
      <c r="K170" s="58" t="s">
        <v>37</v>
      </c>
      <c r="L170" s="59" t="s">
        <v>315</v>
      </c>
    </row>
    <row r="171" spans="2:12" s="50" customFormat="1" ht="51">
      <c r="B171" s="20" t="s">
        <v>317</v>
      </c>
      <c r="C171" s="53" t="s">
        <v>612</v>
      </c>
      <c r="D171" s="38" t="s">
        <v>313</v>
      </c>
      <c r="E171" s="58" t="s">
        <v>57</v>
      </c>
      <c r="F171" s="58" t="s">
        <v>318</v>
      </c>
      <c r="G171" s="58" t="s">
        <v>40</v>
      </c>
      <c r="H171" s="37">
        <v>4801864577</v>
      </c>
      <c r="I171" s="37">
        <f>H171</f>
        <v>4801864577</v>
      </c>
      <c r="J171" s="58" t="s">
        <v>36</v>
      </c>
      <c r="K171" s="58" t="s">
        <v>37</v>
      </c>
      <c r="L171" s="59" t="s">
        <v>315</v>
      </c>
    </row>
    <row r="172" spans="2:12" s="50" customFormat="1" ht="76.5">
      <c r="B172" s="20">
        <v>81141601</v>
      </c>
      <c r="C172" s="53" t="s">
        <v>620</v>
      </c>
      <c r="D172" s="38" t="s">
        <v>313</v>
      </c>
      <c r="E172" s="58" t="s">
        <v>621</v>
      </c>
      <c r="F172" s="58" t="s">
        <v>314</v>
      </c>
      <c r="G172" s="58" t="s">
        <v>40</v>
      </c>
      <c r="H172" s="37">
        <f>329995685+109998562</f>
        <v>439994247</v>
      </c>
      <c r="I172" s="37">
        <f aca="true" t="shared" si="3" ref="I172:I211">H172</f>
        <v>439994247</v>
      </c>
      <c r="J172" s="58" t="s">
        <v>36</v>
      </c>
      <c r="K172" s="58" t="s">
        <v>37</v>
      </c>
      <c r="L172" s="59" t="s">
        <v>315</v>
      </c>
    </row>
    <row r="173" spans="2:12" s="50" customFormat="1" ht="51">
      <c r="B173" s="20">
        <v>80121500</v>
      </c>
      <c r="C173" s="53" t="s">
        <v>319</v>
      </c>
      <c r="D173" s="38" t="s">
        <v>313</v>
      </c>
      <c r="E173" s="58" t="s">
        <v>257</v>
      </c>
      <c r="F173" s="58" t="s">
        <v>320</v>
      </c>
      <c r="G173" s="58" t="s">
        <v>40</v>
      </c>
      <c r="H173" s="37">
        <v>124000000</v>
      </c>
      <c r="I173" s="37">
        <v>124000000</v>
      </c>
      <c r="J173" s="58" t="s">
        <v>36</v>
      </c>
      <c r="K173" s="58" t="s">
        <v>37</v>
      </c>
      <c r="L173" s="59" t="s">
        <v>315</v>
      </c>
    </row>
    <row r="174" spans="2:12" s="50" customFormat="1" ht="96.75" customHeight="1">
      <c r="B174" s="20" t="s">
        <v>321</v>
      </c>
      <c r="C174" s="53" t="s">
        <v>492</v>
      </c>
      <c r="D174" s="38" t="s">
        <v>313</v>
      </c>
      <c r="E174" s="58" t="s">
        <v>57</v>
      </c>
      <c r="F174" s="58" t="s">
        <v>320</v>
      </c>
      <c r="G174" s="58" t="s">
        <v>40</v>
      </c>
      <c r="H174" s="37">
        <v>63143178</v>
      </c>
      <c r="I174" s="37">
        <f>H174</f>
        <v>63143178</v>
      </c>
      <c r="J174" s="58" t="s">
        <v>36</v>
      </c>
      <c r="K174" s="58" t="s">
        <v>37</v>
      </c>
      <c r="L174" s="59" t="s">
        <v>315</v>
      </c>
    </row>
    <row r="175" spans="2:12" s="50" customFormat="1" ht="80.25" customHeight="1">
      <c r="B175" s="20">
        <v>43191507</v>
      </c>
      <c r="C175" s="53" t="s">
        <v>322</v>
      </c>
      <c r="D175" s="38" t="s">
        <v>313</v>
      </c>
      <c r="E175" s="58" t="s">
        <v>63</v>
      </c>
      <c r="F175" s="58" t="s">
        <v>320</v>
      </c>
      <c r="G175" s="58" t="s">
        <v>40</v>
      </c>
      <c r="H175" s="37">
        <v>54743126</v>
      </c>
      <c r="I175" s="37">
        <f t="shared" si="3"/>
        <v>54743126</v>
      </c>
      <c r="J175" s="58" t="s">
        <v>36</v>
      </c>
      <c r="K175" s="58" t="s">
        <v>66</v>
      </c>
      <c r="L175" s="59" t="s">
        <v>315</v>
      </c>
    </row>
    <row r="176" spans="2:12" s="50" customFormat="1" ht="90.75" customHeight="1">
      <c r="B176" s="20" t="s">
        <v>323</v>
      </c>
      <c r="C176" s="53" t="s">
        <v>324</v>
      </c>
      <c r="D176" s="38" t="s">
        <v>313</v>
      </c>
      <c r="E176" s="58" t="s">
        <v>63</v>
      </c>
      <c r="F176" s="58" t="s">
        <v>325</v>
      </c>
      <c r="G176" s="58" t="s">
        <v>40</v>
      </c>
      <c r="H176" s="37">
        <v>500000000</v>
      </c>
      <c r="I176" s="37">
        <f t="shared" si="3"/>
        <v>500000000</v>
      </c>
      <c r="J176" s="58" t="s">
        <v>36</v>
      </c>
      <c r="K176" s="58" t="s">
        <v>66</v>
      </c>
      <c r="L176" s="59" t="s">
        <v>315</v>
      </c>
    </row>
    <row r="177" spans="2:12" s="50" customFormat="1" ht="80.25" customHeight="1">
      <c r="B177" s="20">
        <v>52161511</v>
      </c>
      <c r="C177" s="53" t="s">
        <v>326</v>
      </c>
      <c r="D177" s="38" t="s">
        <v>313</v>
      </c>
      <c r="E177" s="58" t="s">
        <v>63</v>
      </c>
      <c r="F177" s="58" t="s">
        <v>325</v>
      </c>
      <c r="G177" s="58" t="s">
        <v>40</v>
      </c>
      <c r="H177" s="37">
        <v>30000000</v>
      </c>
      <c r="I177" s="37">
        <f t="shared" si="3"/>
        <v>30000000</v>
      </c>
      <c r="J177" s="58" t="s">
        <v>36</v>
      </c>
      <c r="K177" s="58" t="s">
        <v>37</v>
      </c>
      <c r="L177" s="59" t="s">
        <v>315</v>
      </c>
    </row>
    <row r="178" spans="2:12" s="50" customFormat="1" ht="69.75" customHeight="1">
      <c r="B178" s="20">
        <v>80111623</v>
      </c>
      <c r="C178" s="53" t="s">
        <v>327</v>
      </c>
      <c r="D178" s="38" t="s">
        <v>313</v>
      </c>
      <c r="E178" s="58" t="s">
        <v>285</v>
      </c>
      <c r="F178" s="58" t="s">
        <v>320</v>
      </c>
      <c r="G178" s="58" t="s">
        <v>40</v>
      </c>
      <c r="H178" s="37">
        <v>600000000</v>
      </c>
      <c r="I178" s="37">
        <f t="shared" si="3"/>
        <v>600000000</v>
      </c>
      <c r="J178" s="58" t="s">
        <v>36</v>
      </c>
      <c r="K178" s="58" t="s">
        <v>37</v>
      </c>
      <c r="L178" s="59" t="s">
        <v>315</v>
      </c>
    </row>
    <row r="179" spans="2:12" s="50" customFormat="1" ht="99" customHeight="1">
      <c r="B179" s="20">
        <v>92101701</v>
      </c>
      <c r="C179" s="60" t="s">
        <v>622</v>
      </c>
      <c r="D179" s="38" t="s">
        <v>623</v>
      </c>
      <c r="E179" s="58" t="s">
        <v>47</v>
      </c>
      <c r="F179" s="58" t="s">
        <v>328</v>
      </c>
      <c r="G179" s="58" t="s">
        <v>40</v>
      </c>
      <c r="H179" s="37">
        <v>540000000</v>
      </c>
      <c r="I179" s="37">
        <v>520000000</v>
      </c>
      <c r="J179" s="58" t="s">
        <v>36</v>
      </c>
      <c r="K179" s="58" t="s">
        <v>37</v>
      </c>
      <c r="L179" s="59" t="s">
        <v>315</v>
      </c>
    </row>
    <row r="180" spans="2:12" s="50" customFormat="1" ht="71.25" customHeight="1">
      <c r="B180" s="20">
        <v>92101701</v>
      </c>
      <c r="C180" s="53" t="s">
        <v>329</v>
      </c>
      <c r="D180" s="38" t="s">
        <v>313</v>
      </c>
      <c r="E180" s="58" t="s">
        <v>289</v>
      </c>
      <c r="F180" s="58" t="s">
        <v>328</v>
      </c>
      <c r="G180" s="58" t="s">
        <v>40</v>
      </c>
      <c r="H180" s="37">
        <v>633600000</v>
      </c>
      <c r="I180" s="37">
        <v>563758800</v>
      </c>
      <c r="J180" s="58" t="s">
        <v>36</v>
      </c>
      <c r="K180" s="58" t="s">
        <v>37</v>
      </c>
      <c r="L180" s="59" t="s">
        <v>315</v>
      </c>
    </row>
    <row r="181" spans="2:12" s="50" customFormat="1" ht="71.25" customHeight="1">
      <c r="B181" s="20">
        <v>43191501</v>
      </c>
      <c r="C181" s="53" t="s">
        <v>493</v>
      </c>
      <c r="D181" s="38" t="s">
        <v>313</v>
      </c>
      <c r="E181" s="58" t="s">
        <v>289</v>
      </c>
      <c r="F181" s="58" t="s">
        <v>320</v>
      </c>
      <c r="G181" s="58" t="s">
        <v>40</v>
      </c>
      <c r="H181" s="37">
        <v>66000000</v>
      </c>
      <c r="I181" s="37">
        <f t="shared" si="3"/>
        <v>66000000</v>
      </c>
      <c r="J181" s="58" t="s">
        <v>36</v>
      </c>
      <c r="K181" s="58" t="s">
        <v>37</v>
      </c>
      <c r="L181" s="59" t="s">
        <v>315</v>
      </c>
    </row>
    <row r="182" spans="2:12" s="50" customFormat="1" ht="51">
      <c r="B182" s="20">
        <v>25173100</v>
      </c>
      <c r="C182" s="53" t="s">
        <v>494</v>
      </c>
      <c r="D182" s="38" t="s">
        <v>313</v>
      </c>
      <c r="E182" s="58" t="s">
        <v>289</v>
      </c>
      <c r="F182" s="58" t="s">
        <v>320</v>
      </c>
      <c r="G182" s="41" t="s">
        <v>40</v>
      </c>
      <c r="H182" s="37">
        <v>125000000</v>
      </c>
      <c r="I182" s="37">
        <f t="shared" si="3"/>
        <v>125000000</v>
      </c>
      <c r="J182" s="58" t="s">
        <v>36</v>
      </c>
      <c r="K182" s="58" t="s">
        <v>37</v>
      </c>
      <c r="L182" s="59" t="s">
        <v>315</v>
      </c>
    </row>
    <row r="183" spans="2:12" s="50" customFormat="1" ht="51">
      <c r="B183" s="20">
        <v>81111811</v>
      </c>
      <c r="C183" s="53" t="s">
        <v>330</v>
      </c>
      <c r="D183" s="38" t="s">
        <v>313</v>
      </c>
      <c r="E183" s="58" t="s">
        <v>289</v>
      </c>
      <c r="F183" s="41" t="s">
        <v>325</v>
      </c>
      <c r="G183" s="41" t="s">
        <v>40</v>
      </c>
      <c r="H183" s="37">
        <v>150000000</v>
      </c>
      <c r="I183" s="37">
        <f t="shared" si="3"/>
        <v>150000000</v>
      </c>
      <c r="J183" s="58" t="s">
        <v>36</v>
      </c>
      <c r="K183" s="58" t="s">
        <v>37</v>
      </c>
      <c r="L183" s="59" t="s">
        <v>315</v>
      </c>
    </row>
    <row r="184" spans="2:12" s="50" customFormat="1" ht="51">
      <c r="B184" s="20">
        <v>45121500</v>
      </c>
      <c r="C184" s="53" t="s">
        <v>495</v>
      </c>
      <c r="D184" s="38" t="s">
        <v>313</v>
      </c>
      <c r="E184" s="58" t="s">
        <v>289</v>
      </c>
      <c r="F184" s="41" t="s">
        <v>325</v>
      </c>
      <c r="G184" s="41" t="s">
        <v>40</v>
      </c>
      <c r="H184" s="37">
        <v>1500000000</v>
      </c>
      <c r="I184" s="37">
        <f t="shared" si="3"/>
        <v>1500000000</v>
      </c>
      <c r="J184" s="58" t="s">
        <v>36</v>
      </c>
      <c r="K184" s="58" t="s">
        <v>37</v>
      </c>
      <c r="L184" s="59" t="s">
        <v>315</v>
      </c>
    </row>
    <row r="185" spans="2:12" s="50" customFormat="1" ht="51">
      <c r="B185" s="20">
        <v>72151703</v>
      </c>
      <c r="C185" s="53" t="s">
        <v>496</v>
      </c>
      <c r="D185" s="38" t="s">
        <v>313</v>
      </c>
      <c r="E185" s="58" t="s">
        <v>289</v>
      </c>
      <c r="F185" s="41" t="s">
        <v>325</v>
      </c>
      <c r="G185" s="41" t="s">
        <v>40</v>
      </c>
      <c r="H185" s="37">
        <v>300000000</v>
      </c>
      <c r="I185" s="37">
        <f t="shared" si="3"/>
        <v>300000000</v>
      </c>
      <c r="J185" s="58" t="s">
        <v>36</v>
      </c>
      <c r="K185" s="58" t="s">
        <v>37</v>
      </c>
      <c r="L185" s="59" t="s">
        <v>315</v>
      </c>
    </row>
    <row r="186" spans="2:12" s="50" customFormat="1" ht="51">
      <c r="B186" s="20">
        <v>72101500</v>
      </c>
      <c r="C186" s="53" t="s">
        <v>331</v>
      </c>
      <c r="D186" s="38" t="s">
        <v>313</v>
      </c>
      <c r="E186" s="58" t="s">
        <v>289</v>
      </c>
      <c r="F186" s="41" t="s">
        <v>318</v>
      </c>
      <c r="G186" s="41" t="s">
        <v>40</v>
      </c>
      <c r="H186" s="37">
        <v>500000000</v>
      </c>
      <c r="I186" s="37">
        <f t="shared" si="3"/>
        <v>500000000</v>
      </c>
      <c r="J186" s="58" t="s">
        <v>36</v>
      </c>
      <c r="K186" s="42" t="s">
        <v>37</v>
      </c>
      <c r="L186" s="59" t="s">
        <v>315</v>
      </c>
    </row>
    <row r="187" spans="2:12" s="50" customFormat="1" ht="51">
      <c r="B187" s="20">
        <v>80101600</v>
      </c>
      <c r="C187" s="53" t="s">
        <v>332</v>
      </c>
      <c r="D187" s="38" t="s">
        <v>313</v>
      </c>
      <c r="E187" s="58" t="s">
        <v>289</v>
      </c>
      <c r="F187" s="58" t="s">
        <v>320</v>
      </c>
      <c r="G187" s="58" t="s">
        <v>40</v>
      </c>
      <c r="H187" s="37">
        <v>400000000</v>
      </c>
      <c r="I187" s="37">
        <f t="shared" si="3"/>
        <v>400000000</v>
      </c>
      <c r="J187" s="58" t="s">
        <v>36</v>
      </c>
      <c r="K187" s="58" t="s">
        <v>37</v>
      </c>
      <c r="L187" s="59" t="s">
        <v>315</v>
      </c>
    </row>
    <row r="188" spans="2:12" s="50" customFormat="1" ht="51">
      <c r="B188" s="20">
        <v>80101600</v>
      </c>
      <c r="C188" s="53" t="s">
        <v>333</v>
      </c>
      <c r="D188" s="38" t="s">
        <v>313</v>
      </c>
      <c r="E188" s="58" t="s">
        <v>289</v>
      </c>
      <c r="F188" s="58" t="s">
        <v>320</v>
      </c>
      <c r="G188" s="58" t="s">
        <v>40</v>
      </c>
      <c r="H188" s="37">
        <v>100000000</v>
      </c>
      <c r="I188" s="37">
        <f t="shared" si="3"/>
        <v>100000000</v>
      </c>
      <c r="J188" s="58" t="s">
        <v>36</v>
      </c>
      <c r="K188" s="58" t="s">
        <v>37</v>
      </c>
      <c r="L188" s="59" t="s">
        <v>315</v>
      </c>
    </row>
    <row r="189" spans="2:12" s="50" customFormat="1" ht="51">
      <c r="B189" s="20">
        <v>80111504</v>
      </c>
      <c r="C189" s="53" t="s">
        <v>334</v>
      </c>
      <c r="D189" s="38" t="s">
        <v>313</v>
      </c>
      <c r="E189" s="58" t="s">
        <v>289</v>
      </c>
      <c r="F189" s="58" t="s">
        <v>320</v>
      </c>
      <c r="G189" s="58" t="s">
        <v>40</v>
      </c>
      <c r="H189" s="37">
        <v>125000000</v>
      </c>
      <c r="I189" s="37">
        <f t="shared" si="3"/>
        <v>125000000</v>
      </c>
      <c r="J189" s="58" t="s">
        <v>36</v>
      </c>
      <c r="K189" s="58" t="s">
        <v>37</v>
      </c>
      <c r="L189" s="59" t="s">
        <v>315</v>
      </c>
    </row>
    <row r="190" spans="2:12" s="50" customFormat="1" ht="63.75">
      <c r="B190" s="20">
        <v>80161500</v>
      </c>
      <c r="C190" s="53" t="s">
        <v>335</v>
      </c>
      <c r="D190" s="38" t="s">
        <v>313</v>
      </c>
      <c r="E190" s="58" t="s">
        <v>289</v>
      </c>
      <c r="F190" s="58" t="s">
        <v>336</v>
      </c>
      <c r="G190" s="58" t="s">
        <v>40</v>
      </c>
      <c r="H190" s="37">
        <v>700000000</v>
      </c>
      <c r="I190" s="37">
        <f t="shared" si="3"/>
        <v>700000000</v>
      </c>
      <c r="J190" s="58" t="s">
        <v>36</v>
      </c>
      <c r="K190" s="58" t="s">
        <v>37</v>
      </c>
      <c r="L190" s="59" t="s">
        <v>315</v>
      </c>
    </row>
    <row r="191" spans="2:12" s="50" customFormat="1" ht="87" customHeight="1">
      <c r="B191" s="20">
        <v>80111620</v>
      </c>
      <c r="C191" s="53" t="s">
        <v>533</v>
      </c>
      <c r="D191" s="38" t="s">
        <v>230</v>
      </c>
      <c r="E191" s="58" t="s">
        <v>607</v>
      </c>
      <c r="F191" s="42" t="s">
        <v>337</v>
      </c>
      <c r="G191" s="58" t="s">
        <v>40</v>
      </c>
      <c r="H191" s="37">
        <v>750000000</v>
      </c>
      <c r="I191" s="37">
        <f t="shared" si="3"/>
        <v>750000000</v>
      </c>
      <c r="J191" s="58" t="s">
        <v>36</v>
      </c>
      <c r="K191" s="58" t="s">
        <v>37</v>
      </c>
      <c r="L191" s="59" t="s">
        <v>315</v>
      </c>
    </row>
    <row r="192" spans="2:12" s="50" customFormat="1" ht="51">
      <c r="B192" s="43" t="s">
        <v>338</v>
      </c>
      <c r="C192" s="53" t="s">
        <v>339</v>
      </c>
      <c r="D192" s="38" t="s">
        <v>313</v>
      </c>
      <c r="E192" s="58" t="s">
        <v>289</v>
      </c>
      <c r="F192" s="41" t="s">
        <v>340</v>
      </c>
      <c r="G192" s="41" t="s">
        <v>40</v>
      </c>
      <c r="H192" s="37">
        <v>30000000</v>
      </c>
      <c r="I192" s="37">
        <v>30000000</v>
      </c>
      <c r="J192" s="58" t="s">
        <v>36</v>
      </c>
      <c r="K192" s="58" t="s">
        <v>37</v>
      </c>
      <c r="L192" s="59" t="s">
        <v>315</v>
      </c>
    </row>
    <row r="193" spans="2:12" s="50" customFormat="1" ht="51">
      <c r="B193" s="20" t="s">
        <v>341</v>
      </c>
      <c r="C193" s="53" t="s">
        <v>497</v>
      </c>
      <c r="D193" s="38" t="s">
        <v>313</v>
      </c>
      <c r="E193" s="58" t="s">
        <v>246</v>
      </c>
      <c r="F193" s="58" t="s">
        <v>277</v>
      </c>
      <c r="G193" s="58" t="s">
        <v>40</v>
      </c>
      <c r="H193" s="37">
        <v>1092000000</v>
      </c>
      <c r="I193" s="37">
        <f>H193</f>
        <v>1092000000</v>
      </c>
      <c r="J193" s="58" t="s">
        <v>36</v>
      </c>
      <c r="K193" s="58" t="s">
        <v>37</v>
      </c>
      <c r="L193" s="59" t="s">
        <v>315</v>
      </c>
    </row>
    <row r="194" spans="2:12" s="50" customFormat="1" ht="76.5">
      <c r="B194" s="20">
        <v>92111801</v>
      </c>
      <c r="C194" s="53" t="s">
        <v>342</v>
      </c>
      <c r="D194" s="38" t="s">
        <v>313</v>
      </c>
      <c r="E194" s="58" t="s">
        <v>63</v>
      </c>
      <c r="F194" s="58" t="s">
        <v>277</v>
      </c>
      <c r="G194" s="58" t="s">
        <v>40</v>
      </c>
      <c r="H194" s="37">
        <v>20000000</v>
      </c>
      <c r="I194" s="37">
        <f>H194</f>
        <v>20000000</v>
      </c>
      <c r="J194" s="58" t="s">
        <v>36</v>
      </c>
      <c r="K194" s="58" t="s">
        <v>37</v>
      </c>
      <c r="L194" s="59" t="s">
        <v>315</v>
      </c>
    </row>
    <row r="195" spans="2:12" s="50" customFormat="1" ht="76.5">
      <c r="B195" s="20">
        <v>92101900</v>
      </c>
      <c r="C195" s="53" t="s">
        <v>343</v>
      </c>
      <c r="D195" s="38" t="s">
        <v>313</v>
      </c>
      <c r="E195" s="58" t="s">
        <v>616</v>
      </c>
      <c r="F195" s="58" t="s">
        <v>277</v>
      </c>
      <c r="G195" s="58" t="s">
        <v>40</v>
      </c>
      <c r="H195" s="37">
        <v>25000000</v>
      </c>
      <c r="I195" s="37">
        <f>H195</f>
        <v>25000000</v>
      </c>
      <c r="J195" s="58" t="s">
        <v>36</v>
      </c>
      <c r="K195" s="58" t="s">
        <v>37</v>
      </c>
      <c r="L195" s="59" t="s">
        <v>315</v>
      </c>
    </row>
    <row r="196" spans="2:12" s="50" customFormat="1" ht="51">
      <c r="B196" s="20">
        <v>80101510</v>
      </c>
      <c r="C196" s="53" t="s">
        <v>344</v>
      </c>
      <c r="D196" s="38" t="s">
        <v>313</v>
      </c>
      <c r="E196" s="58" t="s">
        <v>289</v>
      </c>
      <c r="F196" s="58" t="s">
        <v>159</v>
      </c>
      <c r="G196" s="58" t="s">
        <v>40</v>
      </c>
      <c r="H196" s="37">
        <v>60000000</v>
      </c>
      <c r="I196" s="37">
        <f t="shared" si="3"/>
        <v>60000000</v>
      </c>
      <c r="J196" s="58" t="s">
        <v>36</v>
      </c>
      <c r="K196" s="58" t="s">
        <v>37</v>
      </c>
      <c r="L196" s="59" t="s">
        <v>315</v>
      </c>
    </row>
    <row r="197" spans="2:12" s="50" customFormat="1" ht="51">
      <c r="B197" s="20">
        <v>80101510</v>
      </c>
      <c r="C197" s="53" t="s">
        <v>345</v>
      </c>
      <c r="D197" s="38" t="s">
        <v>313</v>
      </c>
      <c r="E197" s="58" t="s">
        <v>289</v>
      </c>
      <c r="F197" s="58" t="s">
        <v>346</v>
      </c>
      <c r="G197" s="58" t="s">
        <v>40</v>
      </c>
      <c r="H197" s="37">
        <v>40000000</v>
      </c>
      <c r="I197" s="37">
        <f t="shared" si="3"/>
        <v>40000000</v>
      </c>
      <c r="J197" s="58" t="s">
        <v>36</v>
      </c>
      <c r="K197" s="58" t="s">
        <v>37</v>
      </c>
      <c r="L197" s="59" t="s">
        <v>315</v>
      </c>
    </row>
    <row r="198" spans="2:12" s="50" customFormat="1" ht="51">
      <c r="B198" s="20">
        <v>86101711</v>
      </c>
      <c r="C198" s="53" t="s">
        <v>347</v>
      </c>
      <c r="D198" s="38" t="s">
        <v>313</v>
      </c>
      <c r="E198" s="58" t="s">
        <v>289</v>
      </c>
      <c r="F198" s="58" t="s">
        <v>346</v>
      </c>
      <c r="G198" s="58" t="s">
        <v>40</v>
      </c>
      <c r="H198" s="37">
        <v>80000000</v>
      </c>
      <c r="I198" s="37">
        <f t="shared" si="3"/>
        <v>80000000</v>
      </c>
      <c r="J198" s="58" t="s">
        <v>36</v>
      </c>
      <c r="K198" s="58" t="s">
        <v>37</v>
      </c>
      <c r="L198" s="59" t="s">
        <v>315</v>
      </c>
    </row>
    <row r="199" spans="2:12" s="50" customFormat="1" ht="51">
      <c r="B199" s="20">
        <v>86101711</v>
      </c>
      <c r="C199" s="53" t="s">
        <v>348</v>
      </c>
      <c r="D199" s="38" t="s">
        <v>313</v>
      </c>
      <c r="E199" s="58" t="s">
        <v>289</v>
      </c>
      <c r="F199" s="58" t="s">
        <v>346</v>
      </c>
      <c r="G199" s="58" t="s">
        <v>40</v>
      </c>
      <c r="H199" s="37">
        <v>80000000</v>
      </c>
      <c r="I199" s="37">
        <f t="shared" si="3"/>
        <v>80000000</v>
      </c>
      <c r="J199" s="58" t="s">
        <v>36</v>
      </c>
      <c r="K199" s="58" t="s">
        <v>37</v>
      </c>
      <c r="L199" s="59" t="s">
        <v>315</v>
      </c>
    </row>
    <row r="200" spans="2:12" s="50" customFormat="1" ht="51">
      <c r="B200" s="20">
        <v>86101711</v>
      </c>
      <c r="C200" s="53" t="s">
        <v>349</v>
      </c>
      <c r="D200" s="38" t="s">
        <v>313</v>
      </c>
      <c r="E200" s="58" t="s">
        <v>289</v>
      </c>
      <c r="F200" s="58" t="s">
        <v>346</v>
      </c>
      <c r="G200" s="58" t="s">
        <v>40</v>
      </c>
      <c r="H200" s="37">
        <v>20000000</v>
      </c>
      <c r="I200" s="37">
        <f t="shared" si="3"/>
        <v>20000000</v>
      </c>
      <c r="J200" s="58" t="s">
        <v>36</v>
      </c>
      <c r="K200" s="58" t="s">
        <v>37</v>
      </c>
      <c r="L200" s="59" t="s">
        <v>315</v>
      </c>
    </row>
    <row r="201" spans="2:12" s="50" customFormat="1" ht="51">
      <c r="B201" s="20">
        <v>86101711</v>
      </c>
      <c r="C201" s="53" t="s">
        <v>350</v>
      </c>
      <c r="D201" s="38" t="s">
        <v>313</v>
      </c>
      <c r="E201" s="58" t="s">
        <v>289</v>
      </c>
      <c r="F201" s="58" t="s">
        <v>346</v>
      </c>
      <c r="G201" s="58" t="s">
        <v>40</v>
      </c>
      <c r="H201" s="37">
        <v>855978750</v>
      </c>
      <c r="I201" s="37">
        <f t="shared" si="3"/>
        <v>855978750</v>
      </c>
      <c r="J201" s="58" t="s">
        <v>36</v>
      </c>
      <c r="K201" s="58" t="s">
        <v>37</v>
      </c>
      <c r="L201" s="59" t="s">
        <v>315</v>
      </c>
    </row>
    <row r="202" spans="2:12" s="50" customFormat="1" ht="51">
      <c r="B202" s="20">
        <v>86101711</v>
      </c>
      <c r="C202" s="53" t="s">
        <v>351</v>
      </c>
      <c r="D202" s="38" t="s">
        <v>313</v>
      </c>
      <c r="E202" s="58" t="s">
        <v>289</v>
      </c>
      <c r="F202" s="58" t="s">
        <v>346</v>
      </c>
      <c r="G202" s="58" t="s">
        <v>40</v>
      </c>
      <c r="H202" s="37">
        <v>80000000</v>
      </c>
      <c r="I202" s="37">
        <f t="shared" si="3"/>
        <v>80000000</v>
      </c>
      <c r="J202" s="58" t="s">
        <v>36</v>
      </c>
      <c r="K202" s="58" t="s">
        <v>37</v>
      </c>
      <c r="L202" s="59" t="s">
        <v>315</v>
      </c>
    </row>
    <row r="203" spans="2:12" s="50" customFormat="1" ht="51">
      <c r="B203" s="20">
        <v>86101711</v>
      </c>
      <c r="C203" s="53" t="s">
        <v>352</v>
      </c>
      <c r="D203" s="38" t="s">
        <v>313</v>
      </c>
      <c r="E203" s="58" t="s">
        <v>353</v>
      </c>
      <c r="F203" s="58" t="s">
        <v>277</v>
      </c>
      <c r="G203" s="58" t="s">
        <v>40</v>
      </c>
      <c r="H203" s="37">
        <v>200000000</v>
      </c>
      <c r="I203" s="37">
        <f t="shared" si="3"/>
        <v>200000000</v>
      </c>
      <c r="J203" s="58" t="s">
        <v>36</v>
      </c>
      <c r="K203" s="58" t="s">
        <v>37</v>
      </c>
      <c r="L203" s="59" t="s">
        <v>315</v>
      </c>
    </row>
    <row r="204" spans="2:12" s="50" customFormat="1" ht="84" customHeight="1">
      <c r="B204" s="20" t="s">
        <v>354</v>
      </c>
      <c r="C204" s="53" t="s">
        <v>498</v>
      </c>
      <c r="D204" s="38" t="s">
        <v>609</v>
      </c>
      <c r="E204" s="58" t="s">
        <v>619</v>
      </c>
      <c r="F204" s="58" t="s">
        <v>618</v>
      </c>
      <c r="G204" s="58" t="s">
        <v>40</v>
      </c>
      <c r="H204" s="37">
        <v>19800000</v>
      </c>
      <c r="I204" s="37">
        <f>H204</f>
        <v>19800000</v>
      </c>
      <c r="J204" s="58" t="s">
        <v>36</v>
      </c>
      <c r="K204" s="58" t="s">
        <v>66</v>
      </c>
      <c r="L204" s="59" t="s">
        <v>315</v>
      </c>
    </row>
    <row r="205" spans="2:12" s="50" customFormat="1" ht="51">
      <c r="B205" s="20">
        <v>82121502</v>
      </c>
      <c r="C205" s="53" t="s">
        <v>355</v>
      </c>
      <c r="D205" s="38" t="s">
        <v>313</v>
      </c>
      <c r="E205" s="58" t="s">
        <v>276</v>
      </c>
      <c r="F205" s="58" t="s">
        <v>346</v>
      </c>
      <c r="G205" s="58" t="s">
        <v>40</v>
      </c>
      <c r="H205" s="37">
        <v>44100000</v>
      </c>
      <c r="I205" s="37">
        <f>H205</f>
        <v>44100000</v>
      </c>
      <c r="J205" s="58" t="s">
        <v>36</v>
      </c>
      <c r="K205" s="58" t="s">
        <v>66</v>
      </c>
      <c r="L205" s="59" t="s">
        <v>315</v>
      </c>
    </row>
    <row r="206" spans="2:12" s="50" customFormat="1" ht="51">
      <c r="B206" s="20">
        <v>93131500</v>
      </c>
      <c r="C206" s="53" t="s">
        <v>356</v>
      </c>
      <c r="D206" s="38" t="s">
        <v>313</v>
      </c>
      <c r="E206" s="58" t="s">
        <v>289</v>
      </c>
      <c r="F206" s="58" t="s">
        <v>357</v>
      </c>
      <c r="G206" s="58" t="s">
        <v>40</v>
      </c>
      <c r="H206" s="37">
        <v>70000000</v>
      </c>
      <c r="I206" s="37">
        <f t="shared" si="3"/>
        <v>70000000</v>
      </c>
      <c r="J206" s="58" t="s">
        <v>36</v>
      </c>
      <c r="K206" s="58" t="s">
        <v>37</v>
      </c>
      <c r="L206" s="59" t="s">
        <v>315</v>
      </c>
    </row>
    <row r="207" spans="2:12" s="50" customFormat="1" ht="51">
      <c r="B207" s="20">
        <v>93141513</v>
      </c>
      <c r="C207" s="53" t="s">
        <v>358</v>
      </c>
      <c r="D207" s="38" t="s">
        <v>359</v>
      </c>
      <c r="E207" s="58" t="s">
        <v>47</v>
      </c>
      <c r="F207" s="41" t="s">
        <v>346</v>
      </c>
      <c r="G207" s="41" t="s">
        <v>40</v>
      </c>
      <c r="H207" s="37">
        <v>60000000</v>
      </c>
      <c r="I207" s="37">
        <f t="shared" si="3"/>
        <v>60000000</v>
      </c>
      <c r="J207" s="58" t="s">
        <v>36</v>
      </c>
      <c r="K207" s="58" t="s">
        <v>37</v>
      </c>
      <c r="L207" s="59" t="s">
        <v>315</v>
      </c>
    </row>
    <row r="208" spans="2:12" s="50" customFormat="1" ht="51">
      <c r="B208" s="20">
        <v>92111500</v>
      </c>
      <c r="C208" s="53" t="s">
        <v>360</v>
      </c>
      <c r="D208" s="38" t="s">
        <v>313</v>
      </c>
      <c r="E208" s="58" t="s">
        <v>353</v>
      </c>
      <c r="F208" s="41" t="s">
        <v>346</v>
      </c>
      <c r="G208" s="58" t="s">
        <v>40</v>
      </c>
      <c r="H208" s="37">
        <v>60000000</v>
      </c>
      <c r="I208" s="37">
        <f t="shared" si="3"/>
        <v>60000000</v>
      </c>
      <c r="J208" s="58" t="s">
        <v>36</v>
      </c>
      <c r="K208" s="58" t="s">
        <v>37</v>
      </c>
      <c r="L208" s="59" t="s">
        <v>315</v>
      </c>
    </row>
    <row r="209" spans="2:12" s="50" customFormat="1" ht="51">
      <c r="B209" s="20">
        <v>82101800</v>
      </c>
      <c r="C209" s="53" t="s">
        <v>361</v>
      </c>
      <c r="D209" s="38" t="s">
        <v>313</v>
      </c>
      <c r="E209" s="58" t="s">
        <v>362</v>
      </c>
      <c r="F209" s="41" t="s">
        <v>346</v>
      </c>
      <c r="G209" s="58" t="s">
        <v>40</v>
      </c>
      <c r="H209" s="37">
        <v>40000000</v>
      </c>
      <c r="I209" s="37">
        <f t="shared" si="3"/>
        <v>40000000</v>
      </c>
      <c r="J209" s="58" t="s">
        <v>36</v>
      </c>
      <c r="K209" s="58" t="s">
        <v>37</v>
      </c>
      <c r="L209" s="59" t="s">
        <v>315</v>
      </c>
    </row>
    <row r="210" spans="2:12" s="50" customFormat="1" ht="51">
      <c r="B210" s="20">
        <v>93131507</v>
      </c>
      <c r="C210" s="53" t="s">
        <v>363</v>
      </c>
      <c r="D210" s="38" t="s">
        <v>313</v>
      </c>
      <c r="E210" s="58" t="s">
        <v>364</v>
      </c>
      <c r="F210" s="41" t="s">
        <v>277</v>
      </c>
      <c r="G210" s="58" t="s">
        <v>40</v>
      </c>
      <c r="H210" s="37">
        <v>30000000</v>
      </c>
      <c r="I210" s="37">
        <f t="shared" si="3"/>
        <v>30000000</v>
      </c>
      <c r="J210" s="58" t="s">
        <v>36</v>
      </c>
      <c r="K210" s="58" t="s">
        <v>37</v>
      </c>
      <c r="L210" s="59" t="s">
        <v>315</v>
      </c>
    </row>
    <row r="211" spans="2:12" s="50" customFormat="1" ht="51">
      <c r="B211" s="20">
        <v>80131500</v>
      </c>
      <c r="C211" s="53" t="s">
        <v>365</v>
      </c>
      <c r="D211" s="38" t="s">
        <v>313</v>
      </c>
      <c r="E211" s="58" t="s">
        <v>617</v>
      </c>
      <c r="F211" s="41" t="s">
        <v>314</v>
      </c>
      <c r="G211" s="41" t="s">
        <v>40</v>
      </c>
      <c r="H211" s="37">
        <v>35859603</v>
      </c>
      <c r="I211" s="37">
        <f t="shared" si="3"/>
        <v>35859603</v>
      </c>
      <c r="J211" s="58" t="s">
        <v>36</v>
      </c>
      <c r="K211" s="58" t="s">
        <v>37</v>
      </c>
      <c r="L211" s="59" t="s">
        <v>315</v>
      </c>
    </row>
    <row r="212" spans="2:12" s="50" customFormat="1" ht="63.75">
      <c r="B212" s="20">
        <v>81101505</v>
      </c>
      <c r="C212" s="53" t="s">
        <v>366</v>
      </c>
      <c r="D212" s="38" t="s">
        <v>313</v>
      </c>
      <c r="E212" s="58" t="s">
        <v>285</v>
      </c>
      <c r="F212" s="41" t="s">
        <v>346</v>
      </c>
      <c r="G212" s="41" t="s">
        <v>40</v>
      </c>
      <c r="H212" s="37">
        <v>33600000</v>
      </c>
      <c r="I212" s="37">
        <f aca="true" t="shared" si="4" ref="I212:I224">H212</f>
        <v>33600000</v>
      </c>
      <c r="J212" s="58" t="s">
        <v>36</v>
      </c>
      <c r="K212" s="58" t="s">
        <v>37</v>
      </c>
      <c r="L212" s="59" t="s">
        <v>315</v>
      </c>
    </row>
    <row r="213" spans="2:12" s="50" customFormat="1" ht="63.75">
      <c r="B213" s="20">
        <v>80101600</v>
      </c>
      <c r="C213" s="53" t="s">
        <v>367</v>
      </c>
      <c r="D213" s="38" t="s">
        <v>313</v>
      </c>
      <c r="E213" s="58" t="s">
        <v>289</v>
      </c>
      <c r="F213" s="41" t="s">
        <v>346</v>
      </c>
      <c r="G213" s="41" t="s">
        <v>40</v>
      </c>
      <c r="H213" s="37">
        <v>46200000</v>
      </c>
      <c r="I213" s="37">
        <f t="shared" si="4"/>
        <v>46200000</v>
      </c>
      <c r="J213" s="58" t="s">
        <v>36</v>
      </c>
      <c r="K213" s="58" t="s">
        <v>37</v>
      </c>
      <c r="L213" s="59" t="s">
        <v>315</v>
      </c>
    </row>
    <row r="214" spans="2:12" s="50" customFormat="1" ht="71.25" customHeight="1">
      <c r="B214" s="39">
        <v>85171500</v>
      </c>
      <c r="C214" s="53" t="s">
        <v>510</v>
      </c>
      <c r="D214" s="42" t="s">
        <v>465</v>
      </c>
      <c r="E214" s="89" t="s">
        <v>613</v>
      </c>
      <c r="F214" s="89" t="s">
        <v>64</v>
      </c>
      <c r="G214" s="42" t="s">
        <v>40</v>
      </c>
      <c r="H214" s="90">
        <v>20000000</v>
      </c>
      <c r="I214" s="90">
        <f>H214</f>
        <v>20000000</v>
      </c>
      <c r="J214" s="91" t="s">
        <v>36</v>
      </c>
      <c r="K214" s="91" t="s">
        <v>66</v>
      </c>
      <c r="L214" s="59" t="s">
        <v>315</v>
      </c>
    </row>
    <row r="215" spans="2:12" s="50" customFormat="1" ht="51">
      <c r="B215" s="39" t="s">
        <v>552</v>
      </c>
      <c r="C215" s="53" t="s">
        <v>368</v>
      </c>
      <c r="D215" s="38" t="s">
        <v>359</v>
      </c>
      <c r="E215" s="58" t="s">
        <v>173</v>
      </c>
      <c r="F215" s="41" t="s">
        <v>346</v>
      </c>
      <c r="G215" s="41" t="s">
        <v>40</v>
      </c>
      <c r="H215" s="37">
        <v>24950000</v>
      </c>
      <c r="I215" s="37">
        <f t="shared" si="4"/>
        <v>24950000</v>
      </c>
      <c r="J215" s="58" t="s">
        <v>36</v>
      </c>
      <c r="K215" s="58" t="s">
        <v>37</v>
      </c>
      <c r="L215" s="59" t="s">
        <v>315</v>
      </c>
    </row>
    <row r="216" spans="2:12" s="50" customFormat="1" ht="73.5" customHeight="1">
      <c r="B216" s="39">
        <v>83121704</v>
      </c>
      <c r="C216" s="92" t="s">
        <v>561</v>
      </c>
      <c r="D216" s="38" t="s">
        <v>313</v>
      </c>
      <c r="E216" s="58">
        <v>10.5</v>
      </c>
      <c r="F216" s="58" t="s">
        <v>346</v>
      </c>
      <c r="G216" s="58" t="s">
        <v>562</v>
      </c>
      <c r="H216" s="37">
        <v>63525168</v>
      </c>
      <c r="I216" s="37">
        <f>H216</f>
        <v>63525168</v>
      </c>
      <c r="J216" s="58" t="s">
        <v>36</v>
      </c>
      <c r="K216" s="58" t="s">
        <v>37</v>
      </c>
      <c r="L216" s="59" t="s">
        <v>315</v>
      </c>
    </row>
    <row r="217" spans="2:12" s="50" customFormat="1" ht="73.5" customHeight="1">
      <c r="B217" s="39">
        <v>80111623</v>
      </c>
      <c r="C217" s="93" t="s">
        <v>581</v>
      </c>
      <c r="D217" s="38" t="s">
        <v>313</v>
      </c>
      <c r="E217" s="58" t="s">
        <v>582</v>
      </c>
      <c r="F217" s="164" t="s">
        <v>583</v>
      </c>
      <c r="G217" s="41" t="s">
        <v>40</v>
      </c>
      <c r="H217" s="37">
        <v>200000000</v>
      </c>
      <c r="I217" s="37">
        <f>H217</f>
        <v>200000000</v>
      </c>
      <c r="J217" s="58" t="s">
        <v>36</v>
      </c>
      <c r="K217" s="58" t="s">
        <v>37</v>
      </c>
      <c r="L217" s="59" t="s">
        <v>315</v>
      </c>
    </row>
    <row r="218" spans="2:12" s="145" customFormat="1" ht="81.75" customHeight="1">
      <c r="B218" s="135" t="s">
        <v>787</v>
      </c>
      <c r="C218" s="93" t="s">
        <v>785</v>
      </c>
      <c r="D218" s="160" t="s">
        <v>281</v>
      </c>
      <c r="E218" s="164" t="s">
        <v>786</v>
      </c>
      <c r="F218" s="94" t="s">
        <v>490</v>
      </c>
      <c r="G218" s="41" t="s">
        <v>40</v>
      </c>
      <c r="H218" s="37">
        <v>400000000</v>
      </c>
      <c r="I218" s="37">
        <f>H218</f>
        <v>400000000</v>
      </c>
      <c r="J218" s="164" t="s">
        <v>36</v>
      </c>
      <c r="K218" s="164" t="s">
        <v>37</v>
      </c>
      <c r="L218" s="120" t="s">
        <v>315</v>
      </c>
    </row>
    <row r="219" spans="2:12" s="50" customFormat="1" ht="73.5" customHeight="1">
      <c r="B219" s="39">
        <v>72141500</v>
      </c>
      <c r="C219" s="92" t="s">
        <v>586</v>
      </c>
      <c r="D219" s="95">
        <v>43609</v>
      </c>
      <c r="E219" s="58" t="s">
        <v>170</v>
      </c>
      <c r="F219" s="58" t="s">
        <v>570</v>
      </c>
      <c r="G219" s="58" t="s">
        <v>587</v>
      </c>
      <c r="H219" s="37">
        <v>1438905699</v>
      </c>
      <c r="I219" s="37">
        <v>1438905699</v>
      </c>
      <c r="J219" s="58" t="s">
        <v>66</v>
      </c>
      <c r="K219" s="58" t="s">
        <v>66</v>
      </c>
      <c r="L219" s="59" t="s">
        <v>588</v>
      </c>
    </row>
    <row r="220" spans="2:12" s="50" customFormat="1" ht="46.5" customHeight="1">
      <c r="B220" s="39" t="s">
        <v>579</v>
      </c>
      <c r="C220" s="53" t="s">
        <v>580</v>
      </c>
      <c r="D220" s="95" t="s">
        <v>449</v>
      </c>
      <c r="E220" s="96" t="s">
        <v>43</v>
      </c>
      <c r="F220" s="96" t="s">
        <v>301</v>
      </c>
      <c r="G220" s="96" t="s">
        <v>40</v>
      </c>
      <c r="H220" s="97">
        <v>530000000</v>
      </c>
      <c r="I220" s="97">
        <f t="shared" si="4"/>
        <v>530000000</v>
      </c>
      <c r="J220" s="98" t="s">
        <v>36</v>
      </c>
      <c r="K220" s="98" t="s">
        <v>66</v>
      </c>
      <c r="L220" s="63" t="s">
        <v>456</v>
      </c>
    </row>
    <row r="221" spans="2:12" s="50" customFormat="1" ht="96" customHeight="1">
      <c r="B221" s="39">
        <v>80111601</v>
      </c>
      <c r="C221" s="53" t="s">
        <v>372</v>
      </c>
      <c r="D221" s="95">
        <v>43500</v>
      </c>
      <c r="E221" s="96" t="s">
        <v>43</v>
      </c>
      <c r="F221" s="96" t="s">
        <v>64</v>
      </c>
      <c r="G221" s="96" t="s">
        <v>40</v>
      </c>
      <c r="H221" s="97">
        <v>3677992007</v>
      </c>
      <c r="I221" s="97">
        <f t="shared" si="4"/>
        <v>3677992007</v>
      </c>
      <c r="J221" s="98" t="s">
        <v>36</v>
      </c>
      <c r="K221" s="98" t="s">
        <v>66</v>
      </c>
      <c r="L221" s="63" t="s">
        <v>373</v>
      </c>
    </row>
    <row r="222" spans="2:12" s="50" customFormat="1" ht="110.25" customHeight="1">
      <c r="B222" s="39" t="s">
        <v>553</v>
      </c>
      <c r="C222" s="53" t="s">
        <v>624</v>
      </c>
      <c r="D222" s="95" t="s">
        <v>625</v>
      </c>
      <c r="E222" s="98" t="s">
        <v>43</v>
      </c>
      <c r="F222" s="98" t="s">
        <v>64</v>
      </c>
      <c r="G222" s="96" t="s">
        <v>40</v>
      </c>
      <c r="H222" s="97">
        <v>3472405000</v>
      </c>
      <c r="I222" s="97">
        <f t="shared" si="4"/>
        <v>3472405000</v>
      </c>
      <c r="J222" s="98" t="s">
        <v>36</v>
      </c>
      <c r="K222" s="98" t="s">
        <v>66</v>
      </c>
      <c r="L222" s="63" t="s">
        <v>371</v>
      </c>
    </row>
    <row r="223" spans="2:12" s="50" customFormat="1" ht="38.25">
      <c r="B223" s="39">
        <v>81111509</v>
      </c>
      <c r="C223" s="53" t="s">
        <v>455</v>
      </c>
      <c r="D223" s="95">
        <v>43525</v>
      </c>
      <c r="E223" s="96" t="s">
        <v>374</v>
      </c>
      <c r="F223" s="96" t="s">
        <v>375</v>
      </c>
      <c r="G223" s="96" t="s">
        <v>40</v>
      </c>
      <c r="H223" s="97">
        <v>1000000</v>
      </c>
      <c r="I223" s="97">
        <f t="shared" si="4"/>
        <v>1000000</v>
      </c>
      <c r="J223" s="98" t="s">
        <v>36</v>
      </c>
      <c r="K223" s="98" t="s">
        <v>66</v>
      </c>
      <c r="L223" s="63" t="s">
        <v>376</v>
      </c>
    </row>
    <row r="224" spans="2:12" s="50" customFormat="1" ht="38.25">
      <c r="B224" s="99">
        <v>43233000</v>
      </c>
      <c r="C224" s="53" t="s">
        <v>377</v>
      </c>
      <c r="D224" s="95">
        <v>43500</v>
      </c>
      <c r="E224" s="96" t="s">
        <v>378</v>
      </c>
      <c r="F224" s="96" t="s">
        <v>375</v>
      </c>
      <c r="G224" s="96" t="s">
        <v>40</v>
      </c>
      <c r="H224" s="57">
        <v>17000000</v>
      </c>
      <c r="I224" s="57">
        <f t="shared" si="4"/>
        <v>17000000</v>
      </c>
      <c r="J224" s="98" t="s">
        <v>36</v>
      </c>
      <c r="K224" s="98" t="s">
        <v>66</v>
      </c>
      <c r="L224" s="63" t="s">
        <v>376</v>
      </c>
    </row>
    <row r="225" spans="2:12" s="50" customFormat="1" ht="30">
      <c r="B225" s="99">
        <v>80101604</v>
      </c>
      <c r="C225" s="53" t="s">
        <v>379</v>
      </c>
      <c r="D225" s="95">
        <v>43500</v>
      </c>
      <c r="E225" s="96" t="s">
        <v>167</v>
      </c>
      <c r="F225" s="96" t="s">
        <v>524</v>
      </c>
      <c r="G225" s="96" t="s">
        <v>40</v>
      </c>
      <c r="H225" s="57">
        <v>1500000000</v>
      </c>
      <c r="I225" s="57">
        <v>1500000000</v>
      </c>
      <c r="J225" s="98" t="s">
        <v>370</v>
      </c>
      <c r="K225" s="98" t="s">
        <v>370</v>
      </c>
      <c r="L225" s="63" t="s">
        <v>376</v>
      </c>
    </row>
    <row r="226" spans="2:12" s="50" customFormat="1" ht="72" customHeight="1">
      <c r="B226" s="99" t="s">
        <v>540</v>
      </c>
      <c r="C226" s="53" t="s">
        <v>534</v>
      </c>
      <c r="D226" s="95" t="s">
        <v>230</v>
      </c>
      <c r="E226" s="96" t="s">
        <v>246</v>
      </c>
      <c r="F226" s="96" t="s">
        <v>524</v>
      </c>
      <c r="G226" s="96" t="s">
        <v>40</v>
      </c>
      <c r="H226" s="57">
        <v>198000000</v>
      </c>
      <c r="I226" s="57">
        <f>H226</f>
        <v>198000000</v>
      </c>
      <c r="J226" s="98" t="s">
        <v>36</v>
      </c>
      <c r="K226" s="98" t="s">
        <v>66</v>
      </c>
      <c r="L226" s="63" t="s">
        <v>254</v>
      </c>
    </row>
    <row r="227" spans="2:12" s="50" customFormat="1" ht="93" customHeight="1">
      <c r="B227" s="99">
        <v>81111509</v>
      </c>
      <c r="C227" s="53" t="s">
        <v>380</v>
      </c>
      <c r="D227" s="95" t="s">
        <v>230</v>
      </c>
      <c r="E227" s="96" t="s">
        <v>298</v>
      </c>
      <c r="F227" s="96" t="s">
        <v>524</v>
      </c>
      <c r="G227" s="96" t="s">
        <v>40</v>
      </c>
      <c r="H227" s="57">
        <v>10000000</v>
      </c>
      <c r="I227" s="57">
        <v>10000000</v>
      </c>
      <c r="J227" s="98" t="s">
        <v>36</v>
      </c>
      <c r="K227" s="98" t="s">
        <v>66</v>
      </c>
      <c r="L227" s="63" t="s">
        <v>254</v>
      </c>
    </row>
    <row r="228" spans="2:12" s="50" customFormat="1" ht="191.25" customHeight="1">
      <c r="B228" s="99" t="s">
        <v>554</v>
      </c>
      <c r="C228" s="53" t="s">
        <v>709</v>
      </c>
      <c r="D228" s="95" t="s">
        <v>52</v>
      </c>
      <c r="E228" s="100" t="s">
        <v>43</v>
      </c>
      <c r="F228" s="96" t="s">
        <v>524</v>
      </c>
      <c r="G228" s="96" t="s">
        <v>40</v>
      </c>
      <c r="H228" s="57">
        <v>101009000</v>
      </c>
      <c r="I228" s="57">
        <f>H228</f>
        <v>101009000</v>
      </c>
      <c r="J228" s="98" t="s">
        <v>36</v>
      </c>
      <c r="K228" s="98" t="s">
        <v>66</v>
      </c>
      <c r="L228" s="63" t="s">
        <v>254</v>
      </c>
    </row>
    <row r="229" spans="2:12" s="50" customFormat="1" ht="45">
      <c r="B229" s="99">
        <v>81112300</v>
      </c>
      <c r="C229" s="53" t="s">
        <v>710</v>
      </c>
      <c r="D229" s="95" t="s">
        <v>602</v>
      </c>
      <c r="E229" s="100" t="s">
        <v>411</v>
      </c>
      <c r="F229" s="96" t="s">
        <v>184</v>
      </c>
      <c r="G229" s="96" t="s">
        <v>40</v>
      </c>
      <c r="H229" s="57">
        <v>13600000</v>
      </c>
      <c r="I229" s="57">
        <f>H229</f>
        <v>13600000</v>
      </c>
      <c r="J229" s="98" t="s">
        <v>36</v>
      </c>
      <c r="K229" s="98" t="s">
        <v>66</v>
      </c>
      <c r="L229" s="63" t="s">
        <v>254</v>
      </c>
    </row>
    <row r="230" spans="2:12" s="50" customFormat="1" ht="86.25" customHeight="1">
      <c r="B230" s="99" t="s">
        <v>538</v>
      </c>
      <c r="C230" s="53" t="s">
        <v>539</v>
      </c>
      <c r="D230" s="95">
        <v>43466</v>
      </c>
      <c r="E230" s="100" t="s">
        <v>63</v>
      </c>
      <c r="F230" s="96" t="s">
        <v>184</v>
      </c>
      <c r="G230" s="96" t="s">
        <v>40</v>
      </c>
      <c r="H230" s="57">
        <v>61000000</v>
      </c>
      <c r="I230" s="57">
        <v>61000000</v>
      </c>
      <c r="J230" s="98" t="s">
        <v>36</v>
      </c>
      <c r="K230" s="98" t="s">
        <v>251</v>
      </c>
      <c r="L230" s="63" t="s">
        <v>254</v>
      </c>
    </row>
    <row r="231" spans="2:12" s="50" customFormat="1" ht="42" customHeight="1">
      <c r="B231" s="99">
        <v>43233500</v>
      </c>
      <c r="C231" s="53" t="s">
        <v>381</v>
      </c>
      <c r="D231" s="95">
        <v>43497</v>
      </c>
      <c r="E231" s="100" t="s">
        <v>246</v>
      </c>
      <c r="F231" s="96" t="s">
        <v>64</v>
      </c>
      <c r="G231" s="96" t="s">
        <v>40</v>
      </c>
      <c r="H231" s="57">
        <v>20000000</v>
      </c>
      <c r="I231" s="57">
        <v>20000000</v>
      </c>
      <c r="J231" s="98" t="s">
        <v>36</v>
      </c>
      <c r="K231" s="98" t="s">
        <v>66</v>
      </c>
      <c r="L231" s="63" t="s">
        <v>254</v>
      </c>
    </row>
    <row r="232" spans="2:12" s="50" customFormat="1" ht="57" customHeight="1">
      <c r="B232" s="99">
        <v>80161800</v>
      </c>
      <c r="C232" s="53" t="s">
        <v>627</v>
      </c>
      <c r="D232" s="95" t="s">
        <v>609</v>
      </c>
      <c r="E232" s="100" t="s">
        <v>626</v>
      </c>
      <c r="F232" s="96" t="s">
        <v>618</v>
      </c>
      <c r="G232" s="96" t="s">
        <v>40</v>
      </c>
      <c r="H232" s="57">
        <v>53799938</v>
      </c>
      <c r="I232" s="57">
        <f>H232</f>
        <v>53799938</v>
      </c>
      <c r="J232" s="98" t="s">
        <v>36</v>
      </c>
      <c r="K232" s="98" t="s">
        <v>66</v>
      </c>
      <c r="L232" s="86" t="s">
        <v>528</v>
      </c>
    </row>
    <row r="233" spans="2:12" s="50" customFormat="1" ht="87.75" customHeight="1">
      <c r="B233" s="44">
        <v>80101505</v>
      </c>
      <c r="C233" s="80" t="s">
        <v>523</v>
      </c>
      <c r="D233" s="95">
        <v>43497</v>
      </c>
      <c r="E233" s="100" t="s">
        <v>43</v>
      </c>
      <c r="F233" s="100" t="s">
        <v>184</v>
      </c>
      <c r="G233" s="98" t="s">
        <v>369</v>
      </c>
      <c r="H233" s="57">
        <v>755000000</v>
      </c>
      <c r="I233" s="57">
        <f>H233</f>
        <v>755000000</v>
      </c>
      <c r="J233" s="98" t="s">
        <v>36</v>
      </c>
      <c r="K233" s="98" t="s">
        <v>66</v>
      </c>
      <c r="L233" s="86" t="s">
        <v>528</v>
      </c>
    </row>
    <row r="234" spans="2:12" s="50" customFormat="1" ht="109.5" customHeight="1">
      <c r="B234" s="44">
        <v>80121600</v>
      </c>
      <c r="C234" s="80" t="s">
        <v>529</v>
      </c>
      <c r="D234" s="95" t="s">
        <v>52</v>
      </c>
      <c r="E234" s="100" t="s">
        <v>43</v>
      </c>
      <c r="F234" s="100" t="s">
        <v>530</v>
      </c>
      <c r="G234" s="98" t="s">
        <v>531</v>
      </c>
      <c r="H234" s="57">
        <v>750000000</v>
      </c>
      <c r="I234" s="57">
        <v>750000000</v>
      </c>
      <c r="J234" s="98" t="s">
        <v>36</v>
      </c>
      <c r="K234" s="98" t="s">
        <v>37</v>
      </c>
      <c r="L234" s="86" t="s">
        <v>528</v>
      </c>
    </row>
    <row r="235" spans="2:12" s="87" customFormat="1" ht="72.75" customHeight="1">
      <c r="B235" s="44">
        <v>80101510</v>
      </c>
      <c r="C235" s="80" t="s">
        <v>382</v>
      </c>
      <c r="D235" s="95" t="s">
        <v>230</v>
      </c>
      <c r="E235" s="100" t="s">
        <v>246</v>
      </c>
      <c r="F235" s="100" t="s">
        <v>375</v>
      </c>
      <c r="G235" s="98" t="s">
        <v>369</v>
      </c>
      <c r="H235" s="57">
        <v>24733853</v>
      </c>
      <c r="I235" s="57">
        <f>H235</f>
        <v>24733853</v>
      </c>
      <c r="J235" s="98" t="s">
        <v>36</v>
      </c>
      <c r="K235" s="98" t="s">
        <v>66</v>
      </c>
      <c r="L235" s="86" t="s">
        <v>784</v>
      </c>
    </row>
    <row r="236" spans="2:12" s="84" customFormat="1" ht="85.5" customHeight="1">
      <c r="B236" s="44">
        <v>85101600</v>
      </c>
      <c r="C236" s="80" t="s">
        <v>383</v>
      </c>
      <c r="D236" s="101">
        <v>43466</v>
      </c>
      <c r="E236" s="91" t="s">
        <v>289</v>
      </c>
      <c r="F236" s="102" t="s">
        <v>221</v>
      </c>
      <c r="G236" s="103" t="s">
        <v>384</v>
      </c>
      <c r="H236" s="57">
        <v>1963546500</v>
      </c>
      <c r="I236" s="57">
        <v>1963546500</v>
      </c>
      <c r="J236" s="91" t="s">
        <v>36</v>
      </c>
      <c r="K236" s="91" t="s">
        <v>66</v>
      </c>
      <c r="L236" s="104" t="s">
        <v>568</v>
      </c>
    </row>
    <row r="237" spans="2:12" s="50" customFormat="1" ht="95.25" customHeight="1">
      <c r="B237" s="44">
        <v>85101600</v>
      </c>
      <c r="C237" s="80" t="s">
        <v>386</v>
      </c>
      <c r="D237" s="101">
        <v>43466</v>
      </c>
      <c r="E237" s="91" t="s">
        <v>289</v>
      </c>
      <c r="F237" s="102" t="s">
        <v>221</v>
      </c>
      <c r="G237" s="103" t="s">
        <v>384</v>
      </c>
      <c r="H237" s="57">
        <v>400000000</v>
      </c>
      <c r="I237" s="57">
        <v>400000000</v>
      </c>
      <c r="J237" s="91" t="s">
        <v>36</v>
      </c>
      <c r="K237" s="91" t="s">
        <v>66</v>
      </c>
      <c r="L237" s="104" t="s">
        <v>568</v>
      </c>
    </row>
    <row r="238" spans="2:12" s="50" customFormat="1" ht="132.75" customHeight="1">
      <c r="B238" s="44">
        <v>85101600</v>
      </c>
      <c r="C238" s="80" t="s">
        <v>671</v>
      </c>
      <c r="D238" s="101">
        <v>43466</v>
      </c>
      <c r="E238" s="91" t="s">
        <v>63</v>
      </c>
      <c r="F238" s="102" t="s">
        <v>221</v>
      </c>
      <c r="G238" s="103" t="s">
        <v>384</v>
      </c>
      <c r="H238" s="57">
        <f>199870000</f>
        <v>199870000</v>
      </c>
      <c r="I238" s="57">
        <f>H238</f>
        <v>199870000</v>
      </c>
      <c r="J238" s="91" t="s">
        <v>36</v>
      </c>
      <c r="K238" s="91" t="s">
        <v>66</v>
      </c>
      <c r="L238" s="104" t="s">
        <v>385</v>
      </c>
    </row>
    <row r="239" spans="2:12" s="50" customFormat="1" ht="68.25" customHeight="1">
      <c r="B239" s="44">
        <v>85101703</v>
      </c>
      <c r="C239" s="80" t="s">
        <v>738</v>
      </c>
      <c r="D239" s="101" t="s">
        <v>687</v>
      </c>
      <c r="E239" s="91" t="s">
        <v>47</v>
      </c>
      <c r="F239" s="102" t="s">
        <v>64</v>
      </c>
      <c r="G239" s="102" t="s">
        <v>688</v>
      </c>
      <c r="H239" s="57">
        <v>18191250</v>
      </c>
      <c r="I239" s="57">
        <f>H239</f>
        <v>18191250</v>
      </c>
      <c r="J239" s="91" t="s">
        <v>387</v>
      </c>
      <c r="K239" s="91" t="s">
        <v>37</v>
      </c>
      <c r="L239" s="104" t="s">
        <v>388</v>
      </c>
    </row>
    <row r="240" spans="2:12" s="50" customFormat="1" ht="68.25" customHeight="1">
      <c r="B240" s="44">
        <v>81111800</v>
      </c>
      <c r="C240" s="80" t="s">
        <v>673</v>
      </c>
      <c r="D240" s="101">
        <v>43466</v>
      </c>
      <c r="E240" s="91" t="s">
        <v>63</v>
      </c>
      <c r="F240" s="102" t="s">
        <v>221</v>
      </c>
      <c r="G240" s="102" t="s">
        <v>389</v>
      </c>
      <c r="H240" s="57">
        <v>39600000</v>
      </c>
      <c r="I240" s="57">
        <v>39600000</v>
      </c>
      <c r="J240" s="91" t="s">
        <v>36</v>
      </c>
      <c r="K240" s="91" t="s">
        <v>66</v>
      </c>
      <c r="L240" s="104" t="s">
        <v>385</v>
      </c>
    </row>
    <row r="241" spans="2:12" s="50" customFormat="1" ht="68.25" customHeight="1">
      <c r="B241" s="44">
        <v>85101707</v>
      </c>
      <c r="C241" s="80" t="s">
        <v>390</v>
      </c>
      <c r="D241" s="101">
        <v>43466</v>
      </c>
      <c r="E241" s="91" t="s">
        <v>276</v>
      </c>
      <c r="F241" s="102" t="s">
        <v>221</v>
      </c>
      <c r="G241" s="102" t="s">
        <v>389</v>
      </c>
      <c r="H241" s="57">
        <v>61000000</v>
      </c>
      <c r="I241" s="57">
        <v>61000000</v>
      </c>
      <c r="J241" s="91" t="s">
        <v>36</v>
      </c>
      <c r="K241" s="91" t="s">
        <v>66</v>
      </c>
      <c r="L241" s="104" t="s">
        <v>385</v>
      </c>
    </row>
    <row r="242" spans="2:12" s="50" customFormat="1" ht="68.25" customHeight="1">
      <c r="B242" s="44">
        <v>85101707</v>
      </c>
      <c r="C242" s="80" t="s">
        <v>391</v>
      </c>
      <c r="D242" s="101">
        <v>43466</v>
      </c>
      <c r="E242" s="91" t="s">
        <v>63</v>
      </c>
      <c r="F242" s="102" t="s">
        <v>221</v>
      </c>
      <c r="G242" s="102" t="s">
        <v>389</v>
      </c>
      <c r="H242" s="57">
        <v>67100000</v>
      </c>
      <c r="I242" s="57">
        <f>H242</f>
        <v>67100000</v>
      </c>
      <c r="J242" s="91" t="s">
        <v>36</v>
      </c>
      <c r="K242" s="91" t="s">
        <v>66</v>
      </c>
      <c r="L242" s="104" t="s">
        <v>385</v>
      </c>
    </row>
    <row r="243" spans="2:12" s="50" customFormat="1" ht="68.25" customHeight="1">
      <c r="B243" s="44">
        <v>85101707</v>
      </c>
      <c r="C243" s="80" t="s">
        <v>670</v>
      </c>
      <c r="D243" s="101">
        <v>43497</v>
      </c>
      <c r="E243" s="91" t="s">
        <v>63</v>
      </c>
      <c r="F243" s="102" t="s">
        <v>221</v>
      </c>
      <c r="G243" s="102" t="s">
        <v>389</v>
      </c>
      <c r="H243" s="57">
        <v>67100000</v>
      </c>
      <c r="I243" s="57">
        <f>H243</f>
        <v>67100000</v>
      </c>
      <c r="J243" s="91" t="s">
        <v>36</v>
      </c>
      <c r="K243" s="91" t="s">
        <v>66</v>
      </c>
      <c r="L243" s="104" t="s">
        <v>385</v>
      </c>
    </row>
    <row r="244" spans="2:12" s="50" customFormat="1" ht="68.25" customHeight="1">
      <c r="B244" s="44">
        <v>85101700</v>
      </c>
      <c r="C244" s="80" t="s">
        <v>672</v>
      </c>
      <c r="D244" s="101" t="s">
        <v>214</v>
      </c>
      <c r="E244" s="91" t="s">
        <v>63</v>
      </c>
      <c r="F244" s="102" t="s">
        <v>221</v>
      </c>
      <c r="G244" s="102" t="s">
        <v>389</v>
      </c>
      <c r="H244" s="57">
        <v>20900000</v>
      </c>
      <c r="I244" s="57">
        <v>20900000</v>
      </c>
      <c r="J244" s="91" t="s">
        <v>36</v>
      </c>
      <c r="K244" s="91" t="s">
        <v>66</v>
      </c>
      <c r="L244" s="104" t="s">
        <v>385</v>
      </c>
    </row>
    <row r="245" spans="2:12" s="50" customFormat="1" ht="68.25" customHeight="1">
      <c r="B245" s="44">
        <v>85101700</v>
      </c>
      <c r="C245" s="80" t="s">
        <v>739</v>
      </c>
      <c r="D245" s="101">
        <v>43678</v>
      </c>
      <c r="E245" s="91" t="s">
        <v>285</v>
      </c>
      <c r="F245" s="102" t="s">
        <v>740</v>
      </c>
      <c r="G245" s="102" t="s">
        <v>741</v>
      </c>
      <c r="H245" s="57">
        <v>10000000</v>
      </c>
      <c r="I245" s="57">
        <v>10000000</v>
      </c>
      <c r="J245" s="91" t="s">
        <v>36</v>
      </c>
      <c r="K245" s="91" t="s">
        <v>66</v>
      </c>
      <c r="L245" s="104" t="s">
        <v>742</v>
      </c>
    </row>
    <row r="246" spans="2:12" s="50" customFormat="1" ht="68.25" customHeight="1">
      <c r="B246" s="44">
        <v>85101707</v>
      </c>
      <c r="C246" s="80" t="s">
        <v>677</v>
      </c>
      <c r="D246" s="101">
        <v>43497</v>
      </c>
      <c r="E246" s="91" t="s">
        <v>276</v>
      </c>
      <c r="F246" s="102" t="s">
        <v>221</v>
      </c>
      <c r="G246" s="102" t="s">
        <v>389</v>
      </c>
      <c r="H246" s="57">
        <v>80000000</v>
      </c>
      <c r="I246" s="57">
        <v>80000000</v>
      </c>
      <c r="J246" s="91" t="s">
        <v>36</v>
      </c>
      <c r="K246" s="91" t="s">
        <v>66</v>
      </c>
      <c r="L246" s="104" t="s">
        <v>385</v>
      </c>
    </row>
    <row r="247" spans="2:12" s="50" customFormat="1" ht="68.25" customHeight="1">
      <c r="B247" s="44">
        <v>85101700</v>
      </c>
      <c r="C247" s="80" t="s">
        <v>675</v>
      </c>
      <c r="D247" s="101">
        <v>43497</v>
      </c>
      <c r="E247" s="91" t="s">
        <v>276</v>
      </c>
      <c r="F247" s="102" t="s">
        <v>221</v>
      </c>
      <c r="G247" s="102" t="s">
        <v>389</v>
      </c>
      <c r="H247" s="57">
        <v>17640000</v>
      </c>
      <c r="I247" s="57">
        <f>H247</f>
        <v>17640000</v>
      </c>
      <c r="J247" s="91" t="s">
        <v>36</v>
      </c>
      <c r="K247" s="91" t="s">
        <v>66</v>
      </c>
      <c r="L247" s="104" t="s">
        <v>385</v>
      </c>
    </row>
    <row r="248" spans="2:12" s="50" customFormat="1" ht="68.25" customHeight="1">
      <c r="B248" s="44">
        <v>85151600</v>
      </c>
      <c r="C248" s="80" t="s">
        <v>676</v>
      </c>
      <c r="D248" s="101">
        <v>43497</v>
      </c>
      <c r="E248" s="91" t="s">
        <v>276</v>
      </c>
      <c r="F248" s="102" t="s">
        <v>221</v>
      </c>
      <c r="G248" s="102" t="s">
        <v>389</v>
      </c>
      <c r="H248" s="57">
        <v>30318750</v>
      </c>
      <c r="I248" s="57">
        <f>H248</f>
        <v>30318750</v>
      </c>
      <c r="J248" s="91" t="s">
        <v>36</v>
      </c>
      <c r="K248" s="91" t="s">
        <v>66</v>
      </c>
      <c r="L248" s="104" t="s">
        <v>385</v>
      </c>
    </row>
    <row r="249" spans="2:12" s="50" customFormat="1" ht="68.25" customHeight="1">
      <c r="B249" s="44">
        <v>85101707</v>
      </c>
      <c r="C249" s="80" t="s">
        <v>674</v>
      </c>
      <c r="D249" s="101">
        <v>43497</v>
      </c>
      <c r="E249" s="91" t="s">
        <v>276</v>
      </c>
      <c r="F249" s="102" t="s">
        <v>221</v>
      </c>
      <c r="G249" s="102" t="s">
        <v>389</v>
      </c>
      <c r="H249" s="57">
        <v>61000000</v>
      </c>
      <c r="I249" s="57">
        <v>61000000</v>
      </c>
      <c r="J249" s="91" t="s">
        <v>36</v>
      </c>
      <c r="K249" s="91" t="s">
        <v>66</v>
      </c>
      <c r="L249" s="104" t="s">
        <v>385</v>
      </c>
    </row>
    <row r="250" spans="2:12" s="50" customFormat="1" ht="68.25" customHeight="1">
      <c r="B250" s="44">
        <v>85101700</v>
      </c>
      <c r="C250" s="80" t="s">
        <v>392</v>
      </c>
      <c r="D250" s="101">
        <v>43497</v>
      </c>
      <c r="E250" s="91" t="s">
        <v>276</v>
      </c>
      <c r="F250" s="102" t="s">
        <v>221</v>
      </c>
      <c r="G250" s="102" t="s">
        <v>389</v>
      </c>
      <c r="H250" s="57">
        <f>23152500+18273938</f>
        <v>41426438</v>
      </c>
      <c r="I250" s="57">
        <f>H250</f>
        <v>41426438</v>
      </c>
      <c r="J250" s="91" t="s">
        <v>36</v>
      </c>
      <c r="K250" s="91" t="s">
        <v>66</v>
      </c>
      <c r="L250" s="104" t="s">
        <v>385</v>
      </c>
    </row>
    <row r="251" spans="2:12" s="50" customFormat="1" ht="68.25" customHeight="1">
      <c r="B251" s="44">
        <v>85101700</v>
      </c>
      <c r="C251" s="80" t="s">
        <v>393</v>
      </c>
      <c r="D251" s="101">
        <v>43511</v>
      </c>
      <c r="E251" s="91" t="s">
        <v>43</v>
      </c>
      <c r="F251" s="102" t="s">
        <v>221</v>
      </c>
      <c r="G251" s="102" t="s">
        <v>389</v>
      </c>
      <c r="H251" s="57">
        <v>15876000</v>
      </c>
      <c r="I251" s="57">
        <v>15876000</v>
      </c>
      <c r="J251" s="91" t="s">
        <v>36</v>
      </c>
      <c r="K251" s="91" t="s">
        <v>66</v>
      </c>
      <c r="L251" s="104" t="s">
        <v>385</v>
      </c>
    </row>
    <row r="252" spans="2:12" s="50" customFormat="1" ht="68.25" customHeight="1">
      <c r="B252" s="44">
        <v>85101707</v>
      </c>
      <c r="C252" s="80" t="s">
        <v>394</v>
      </c>
      <c r="D252" s="101">
        <v>43488</v>
      </c>
      <c r="E252" s="91" t="s">
        <v>63</v>
      </c>
      <c r="F252" s="102" t="s">
        <v>221</v>
      </c>
      <c r="G252" s="102" t="s">
        <v>389</v>
      </c>
      <c r="H252" s="57">
        <v>61850250</v>
      </c>
      <c r="I252" s="57">
        <v>61850250</v>
      </c>
      <c r="J252" s="91" t="s">
        <v>36</v>
      </c>
      <c r="K252" s="91" t="s">
        <v>66</v>
      </c>
      <c r="L252" s="104" t="s">
        <v>385</v>
      </c>
    </row>
    <row r="253" spans="2:12" s="50" customFormat="1" ht="68.25" customHeight="1">
      <c r="B253" s="44">
        <v>85101700</v>
      </c>
      <c r="C253" s="80" t="s">
        <v>395</v>
      </c>
      <c r="D253" s="101">
        <v>43497</v>
      </c>
      <c r="E253" s="91" t="s">
        <v>63</v>
      </c>
      <c r="F253" s="102" t="s">
        <v>221</v>
      </c>
      <c r="G253" s="102" t="s">
        <v>389</v>
      </c>
      <c r="H253" s="57">
        <v>19404000</v>
      </c>
      <c r="I253" s="57">
        <v>19404000</v>
      </c>
      <c r="J253" s="91" t="s">
        <v>36</v>
      </c>
      <c r="K253" s="91" t="s">
        <v>66</v>
      </c>
      <c r="L253" s="104" t="s">
        <v>385</v>
      </c>
    </row>
    <row r="254" spans="2:12" s="50" customFormat="1" ht="68.25" customHeight="1">
      <c r="B254" s="44">
        <v>85101707</v>
      </c>
      <c r="C254" s="80" t="s">
        <v>396</v>
      </c>
      <c r="D254" s="101" t="s">
        <v>681</v>
      </c>
      <c r="E254" s="91" t="s">
        <v>411</v>
      </c>
      <c r="F254" s="102" t="s">
        <v>221</v>
      </c>
      <c r="G254" s="102" t="s">
        <v>389</v>
      </c>
      <c r="H254" s="57">
        <v>22400000</v>
      </c>
      <c r="I254" s="57">
        <f>H254</f>
        <v>22400000</v>
      </c>
      <c r="J254" s="91" t="s">
        <v>36</v>
      </c>
      <c r="K254" s="91" t="s">
        <v>66</v>
      </c>
      <c r="L254" s="104" t="s">
        <v>385</v>
      </c>
    </row>
    <row r="255" spans="2:12" s="50" customFormat="1" ht="68.25" customHeight="1">
      <c r="B255" s="44">
        <v>85101700</v>
      </c>
      <c r="C255" s="80" t="s">
        <v>397</v>
      </c>
      <c r="D255" s="101">
        <v>43497</v>
      </c>
      <c r="E255" s="91" t="s">
        <v>276</v>
      </c>
      <c r="F255" s="102" t="s">
        <v>221</v>
      </c>
      <c r="G255" s="102" t="s">
        <v>389</v>
      </c>
      <c r="H255" s="57">
        <f>26460000+26460000</f>
        <v>52920000</v>
      </c>
      <c r="I255" s="57">
        <f>H255</f>
        <v>52920000</v>
      </c>
      <c r="J255" s="91" t="s">
        <v>36</v>
      </c>
      <c r="K255" s="91" t="s">
        <v>66</v>
      </c>
      <c r="L255" s="104" t="s">
        <v>385</v>
      </c>
    </row>
    <row r="256" spans="2:12" s="50" customFormat="1" ht="68.25" customHeight="1">
      <c r="B256" s="44">
        <v>85101700</v>
      </c>
      <c r="C256" s="80" t="s">
        <v>678</v>
      </c>
      <c r="D256" s="101">
        <v>43497</v>
      </c>
      <c r="E256" s="91" t="s">
        <v>63</v>
      </c>
      <c r="F256" s="102" t="s">
        <v>221</v>
      </c>
      <c r="G256" s="102" t="s">
        <v>389</v>
      </c>
      <c r="H256" s="57">
        <v>23233625</v>
      </c>
      <c r="I256" s="57">
        <v>23233625</v>
      </c>
      <c r="J256" s="91" t="s">
        <v>36</v>
      </c>
      <c r="K256" s="91" t="s">
        <v>66</v>
      </c>
      <c r="L256" s="104" t="s">
        <v>385</v>
      </c>
    </row>
    <row r="257" spans="2:12" s="50" customFormat="1" ht="68.25" customHeight="1">
      <c r="B257" s="44">
        <v>85101707</v>
      </c>
      <c r="C257" s="80" t="s">
        <v>398</v>
      </c>
      <c r="D257" s="101">
        <v>43466</v>
      </c>
      <c r="E257" s="91" t="s">
        <v>289</v>
      </c>
      <c r="F257" s="102" t="s">
        <v>399</v>
      </c>
      <c r="G257" s="105" t="s">
        <v>400</v>
      </c>
      <c r="H257" s="57">
        <v>164847200</v>
      </c>
      <c r="I257" s="57">
        <v>164847200</v>
      </c>
      <c r="J257" s="91" t="s">
        <v>387</v>
      </c>
      <c r="K257" s="91" t="s">
        <v>37</v>
      </c>
      <c r="L257" s="104" t="s">
        <v>388</v>
      </c>
    </row>
    <row r="258" spans="2:12" s="50" customFormat="1" ht="68.25" customHeight="1">
      <c r="B258" s="44">
        <v>81161703</v>
      </c>
      <c r="C258" s="80" t="s">
        <v>614</v>
      </c>
      <c r="D258" s="101">
        <v>43101</v>
      </c>
      <c r="E258" s="91" t="s">
        <v>63</v>
      </c>
      <c r="F258" s="102" t="s">
        <v>64</v>
      </c>
      <c r="G258" s="102" t="s">
        <v>615</v>
      </c>
      <c r="H258" s="57">
        <v>74583126</v>
      </c>
      <c r="I258" s="57">
        <f aca="true" t="shared" si="5" ref="I258:I263">H258</f>
        <v>74583126</v>
      </c>
      <c r="J258" s="91" t="s">
        <v>387</v>
      </c>
      <c r="K258" s="91" t="s">
        <v>37</v>
      </c>
      <c r="L258" s="59" t="s">
        <v>315</v>
      </c>
    </row>
    <row r="259" spans="2:12" s="50" customFormat="1" ht="68.25" customHeight="1">
      <c r="B259" s="44" t="s">
        <v>572</v>
      </c>
      <c r="C259" s="80" t="s">
        <v>683</v>
      </c>
      <c r="D259" s="101">
        <v>43586</v>
      </c>
      <c r="E259" s="91" t="s">
        <v>569</v>
      </c>
      <c r="F259" s="102" t="s">
        <v>570</v>
      </c>
      <c r="G259" s="58" t="s">
        <v>40</v>
      </c>
      <c r="H259" s="57">
        <v>96250000</v>
      </c>
      <c r="I259" s="57">
        <f t="shared" si="5"/>
        <v>96250000</v>
      </c>
      <c r="J259" s="91" t="s">
        <v>387</v>
      </c>
      <c r="K259" s="91" t="s">
        <v>37</v>
      </c>
      <c r="L259" s="104" t="s">
        <v>571</v>
      </c>
    </row>
    <row r="260" spans="2:12" s="50" customFormat="1" ht="68.25" customHeight="1">
      <c r="B260" s="20" t="s">
        <v>573</v>
      </c>
      <c r="C260" s="21" t="s">
        <v>574</v>
      </c>
      <c r="D260" s="106" t="s">
        <v>576</v>
      </c>
      <c r="E260" s="58" t="s">
        <v>575</v>
      </c>
      <c r="F260" s="58" t="s">
        <v>577</v>
      </c>
      <c r="G260" s="58" t="s">
        <v>40</v>
      </c>
      <c r="H260" s="37">
        <v>10295108</v>
      </c>
      <c r="I260" s="37">
        <f t="shared" si="5"/>
        <v>10295108</v>
      </c>
      <c r="J260" s="58" t="s">
        <v>387</v>
      </c>
      <c r="K260" s="58" t="s">
        <v>37</v>
      </c>
      <c r="L260" s="59" t="s">
        <v>385</v>
      </c>
    </row>
    <row r="261" spans="2:12" s="50" customFormat="1" ht="68.25" customHeight="1">
      <c r="B261" s="44">
        <v>85101707</v>
      </c>
      <c r="C261" s="80" t="s">
        <v>473</v>
      </c>
      <c r="D261" s="101" t="s">
        <v>602</v>
      </c>
      <c r="E261" s="91" t="s">
        <v>43</v>
      </c>
      <c r="F261" s="102" t="s">
        <v>64</v>
      </c>
      <c r="G261" s="58" t="s">
        <v>40</v>
      </c>
      <c r="H261" s="57">
        <v>52200000</v>
      </c>
      <c r="I261" s="57">
        <f t="shared" si="5"/>
        <v>52200000</v>
      </c>
      <c r="J261" s="91" t="s">
        <v>387</v>
      </c>
      <c r="K261" s="91" t="s">
        <v>37</v>
      </c>
      <c r="L261" s="104" t="s">
        <v>401</v>
      </c>
    </row>
    <row r="262" spans="2:12" s="50" customFormat="1" ht="68.25" customHeight="1">
      <c r="B262" s="44" t="s">
        <v>563</v>
      </c>
      <c r="C262" s="80" t="s">
        <v>402</v>
      </c>
      <c r="D262" s="101">
        <v>43160</v>
      </c>
      <c r="E262" s="91" t="s">
        <v>403</v>
      </c>
      <c r="F262" s="102" t="s">
        <v>404</v>
      </c>
      <c r="G262" s="105" t="s">
        <v>389</v>
      </c>
      <c r="H262" s="57">
        <v>24160000</v>
      </c>
      <c r="I262" s="57">
        <f t="shared" si="5"/>
        <v>24160000</v>
      </c>
      <c r="J262" s="91" t="s">
        <v>387</v>
      </c>
      <c r="K262" s="91" t="s">
        <v>37</v>
      </c>
      <c r="L262" s="104" t="s">
        <v>405</v>
      </c>
    </row>
    <row r="263" spans="2:12" s="50" customFormat="1" ht="68.25" customHeight="1">
      <c r="B263" s="44" t="s">
        <v>419</v>
      </c>
      <c r="C263" s="80" t="s">
        <v>406</v>
      </c>
      <c r="D263" s="101">
        <v>43497</v>
      </c>
      <c r="E263" s="91" t="s">
        <v>276</v>
      </c>
      <c r="F263" s="102" t="s">
        <v>407</v>
      </c>
      <c r="G263" s="105" t="s">
        <v>207</v>
      </c>
      <c r="H263" s="57">
        <v>881827959</v>
      </c>
      <c r="I263" s="57">
        <f t="shared" si="5"/>
        <v>881827959</v>
      </c>
      <c r="J263" s="91" t="s">
        <v>387</v>
      </c>
      <c r="K263" s="91" t="s">
        <v>37</v>
      </c>
      <c r="L263" s="104" t="s">
        <v>408</v>
      </c>
    </row>
    <row r="264" spans="2:12" s="50" customFormat="1" ht="68.25" customHeight="1">
      <c r="B264" s="44">
        <v>85111600</v>
      </c>
      <c r="C264" s="80" t="s">
        <v>409</v>
      </c>
      <c r="D264" s="101">
        <v>43466</v>
      </c>
      <c r="E264" s="91" t="s">
        <v>289</v>
      </c>
      <c r="F264" s="102" t="s">
        <v>407</v>
      </c>
      <c r="G264" s="105" t="s">
        <v>207</v>
      </c>
      <c r="H264" s="57">
        <v>373631543</v>
      </c>
      <c r="I264" s="57">
        <v>373631543</v>
      </c>
      <c r="J264" s="91" t="s">
        <v>387</v>
      </c>
      <c r="K264" s="91" t="s">
        <v>37</v>
      </c>
      <c r="L264" s="104" t="s">
        <v>408</v>
      </c>
    </row>
    <row r="265" spans="2:12" s="50" customFormat="1" ht="68.25" customHeight="1">
      <c r="B265" s="44">
        <v>93131704</v>
      </c>
      <c r="C265" s="80" t="s">
        <v>474</v>
      </c>
      <c r="D265" s="101" t="s">
        <v>475</v>
      </c>
      <c r="E265" s="91" t="s">
        <v>47</v>
      </c>
      <c r="F265" s="102" t="s">
        <v>476</v>
      </c>
      <c r="G265" s="105" t="s">
        <v>207</v>
      </c>
      <c r="H265" s="57">
        <v>186802079</v>
      </c>
      <c r="I265" s="57">
        <v>186802079.2</v>
      </c>
      <c r="J265" s="91" t="s">
        <v>36</v>
      </c>
      <c r="K265" s="91" t="s">
        <v>251</v>
      </c>
      <c r="L265" s="104" t="s">
        <v>477</v>
      </c>
    </row>
    <row r="266" spans="2:12" s="50" customFormat="1" ht="68.25" customHeight="1">
      <c r="B266" s="44">
        <v>85121500</v>
      </c>
      <c r="C266" s="80" t="s">
        <v>478</v>
      </c>
      <c r="D266" s="101" t="s">
        <v>475</v>
      </c>
      <c r="E266" s="91" t="s">
        <v>276</v>
      </c>
      <c r="F266" s="102" t="s">
        <v>64</v>
      </c>
      <c r="G266" s="105" t="s">
        <v>222</v>
      </c>
      <c r="H266" s="57">
        <v>100000000</v>
      </c>
      <c r="I266" s="57">
        <v>100000000</v>
      </c>
      <c r="J266" s="91" t="s">
        <v>36</v>
      </c>
      <c r="K266" s="91" t="s">
        <v>251</v>
      </c>
      <c r="L266" s="104" t="s">
        <v>477</v>
      </c>
    </row>
    <row r="267" spans="2:12" s="50" customFormat="1" ht="68.25" customHeight="1">
      <c r="B267" s="44">
        <v>85111512</v>
      </c>
      <c r="C267" s="80" t="s">
        <v>479</v>
      </c>
      <c r="D267" s="101" t="s">
        <v>475</v>
      </c>
      <c r="E267" s="91" t="s">
        <v>276</v>
      </c>
      <c r="F267" s="102" t="s">
        <v>184</v>
      </c>
      <c r="G267" s="105" t="s">
        <v>207</v>
      </c>
      <c r="H267" s="57">
        <v>100000000</v>
      </c>
      <c r="I267" s="57">
        <v>100000000</v>
      </c>
      <c r="J267" s="91" t="s">
        <v>36</v>
      </c>
      <c r="K267" s="91" t="s">
        <v>251</v>
      </c>
      <c r="L267" s="104" t="s">
        <v>477</v>
      </c>
    </row>
    <row r="268" spans="2:12" s="50" customFormat="1" ht="68.25" customHeight="1">
      <c r="B268" s="44">
        <v>85101707</v>
      </c>
      <c r="C268" s="80" t="s">
        <v>669</v>
      </c>
      <c r="D268" s="101">
        <v>43480</v>
      </c>
      <c r="E268" s="91" t="s">
        <v>63</v>
      </c>
      <c r="F268" s="102" t="s">
        <v>64</v>
      </c>
      <c r="G268" s="105" t="s">
        <v>207</v>
      </c>
      <c r="H268" s="57">
        <v>39600000</v>
      </c>
      <c r="I268" s="57">
        <v>39600000</v>
      </c>
      <c r="J268" s="91" t="s">
        <v>387</v>
      </c>
      <c r="K268" s="91" t="s">
        <v>37</v>
      </c>
      <c r="L268" s="104" t="s">
        <v>408</v>
      </c>
    </row>
    <row r="269" spans="2:12" s="50" customFormat="1" ht="68.25" customHeight="1">
      <c r="B269" s="44" t="s">
        <v>419</v>
      </c>
      <c r="C269" s="80" t="s">
        <v>680</v>
      </c>
      <c r="D269" s="101" t="s">
        <v>681</v>
      </c>
      <c r="E269" s="91" t="s">
        <v>293</v>
      </c>
      <c r="F269" s="102" t="s">
        <v>64</v>
      </c>
      <c r="G269" s="105" t="s">
        <v>222</v>
      </c>
      <c r="H269" s="57">
        <v>50000000</v>
      </c>
      <c r="I269" s="57">
        <f>H269</f>
        <v>50000000</v>
      </c>
      <c r="J269" s="91" t="s">
        <v>387</v>
      </c>
      <c r="K269" s="91" t="s">
        <v>37</v>
      </c>
      <c r="L269" s="104" t="s">
        <v>408</v>
      </c>
    </row>
    <row r="270" spans="2:12" s="50" customFormat="1" ht="68.25" customHeight="1">
      <c r="B270" s="44" t="s">
        <v>419</v>
      </c>
      <c r="C270" s="80" t="s">
        <v>410</v>
      </c>
      <c r="D270" s="101">
        <v>43480</v>
      </c>
      <c r="E270" s="91" t="s">
        <v>276</v>
      </c>
      <c r="F270" s="102" t="s">
        <v>64</v>
      </c>
      <c r="G270" s="105" t="s">
        <v>480</v>
      </c>
      <c r="H270" s="57">
        <v>430387731</v>
      </c>
      <c r="I270" s="57">
        <v>350000000</v>
      </c>
      <c r="J270" s="91" t="s">
        <v>387</v>
      </c>
      <c r="K270" s="91" t="s">
        <v>37</v>
      </c>
      <c r="L270" s="104" t="s">
        <v>408</v>
      </c>
    </row>
    <row r="271" spans="2:12" s="50" customFormat="1" ht="68.25" customHeight="1">
      <c r="B271" s="44" t="s">
        <v>482</v>
      </c>
      <c r="C271" s="80" t="s">
        <v>679</v>
      </c>
      <c r="D271" s="101">
        <v>43497</v>
      </c>
      <c r="E271" s="91" t="s">
        <v>276</v>
      </c>
      <c r="F271" s="102" t="s">
        <v>64</v>
      </c>
      <c r="G271" s="105" t="s">
        <v>207</v>
      </c>
      <c r="H271" s="57">
        <v>30318750</v>
      </c>
      <c r="I271" s="57">
        <f>H271</f>
        <v>30318750</v>
      </c>
      <c r="J271" s="91" t="s">
        <v>387</v>
      </c>
      <c r="K271" s="91" t="s">
        <v>37</v>
      </c>
      <c r="L271" s="104" t="s">
        <v>408</v>
      </c>
    </row>
    <row r="272" spans="2:12" s="50" customFormat="1" ht="68.25" customHeight="1">
      <c r="B272" s="44" t="s">
        <v>686</v>
      </c>
      <c r="C272" s="80" t="s">
        <v>412</v>
      </c>
      <c r="D272" s="101">
        <v>43556</v>
      </c>
      <c r="E272" s="91" t="s">
        <v>47</v>
      </c>
      <c r="F272" s="102" t="s">
        <v>407</v>
      </c>
      <c r="G272" s="105" t="s">
        <v>222</v>
      </c>
      <c r="H272" s="57">
        <v>220000000</v>
      </c>
      <c r="I272" s="57">
        <v>220000000</v>
      </c>
      <c r="J272" s="91" t="s">
        <v>387</v>
      </c>
      <c r="K272" s="91" t="s">
        <v>37</v>
      </c>
      <c r="L272" s="104" t="s">
        <v>413</v>
      </c>
    </row>
    <row r="273" spans="2:12" s="50" customFormat="1" ht="68.25" customHeight="1">
      <c r="B273" s="44">
        <v>42172100</v>
      </c>
      <c r="C273" s="80" t="s">
        <v>414</v>
      </c>
      <c r="D273" s="101">
        <v>43556</v>
      </c>
      <c r="E273" s="91" t="s">
        <v>47</v>
      </c>
      <c r="F273" s="102" t="s">
        <v>64</v>
      </c>
      <c r="G273" s="105" t="s">
        <v>222</v>
      </c>
      <c r="H273" s="57">
        <v>115000000</v>
      </c>
      <c r="I273" s="57">
        <v>115000000</v>
      </c>
      <c r="J273" s="91" t="s">
        <v>387</v>
      </c>
      <c r="K273" s="91" t="s">
        <v>37</v>
      </c>
      <c r="L273" s="104" t="s">
        <v>408</v>
      </c>
    </row>
    <row r="274" spans="2:12" s="50" customFormat="1" ht="68.25" customHeight="1">
      <c r="B274" s="44" t="s">
        <v>437</v>
      </c>
      <c r="C274" s="80" t="s">
        <v>481</v>
      </c>
      <c r="D274" s="101">
        <v>43511</v>
      </c>
      <c r="E274" s="91" t="s">
        <v>276</v>
      </c>
      <c r="F274" s="102" t="s">
        <v>64</v>
      </c>
      <c r="G274" s="105" t="s">
        <v>207</v>
      </c>
      <c r="H274" s="57">
        <v>113722500</v>
      </c>
      <c r="I274" s="57">
        <v>113722500</v>
      </c>
      <c r="J274" s="91" t="s">
        <v>387</v>
      </c>
      <c r="K274" s="91" t="s">
        <v>37</v>
      </c>
      <c r="L274" s="104" t="s">
        <v>408</v>
      </c>
    </row>
    <row r="275" spans="2:12" s="50" customFormat="1" ht="68.25" customHeight="1">
      <c r="B275" s="44">
        <v>85101600</v>
      </c>
      <c r="C275" s="80" t="s">
        <v>415</v>
      </c>
      <c r="D275" s="101">
        <v>43466</v>
      </c>
      <c r="E275" s="91" t="s">
        <v>63</v>
      </c>
      <c r="F275" s="102" t="s">
        <v>64</v>
      </c>
      <c r="G275" s="105" t="s">
        <v>207</v>
      </c>
      <c r="H275" s="57">
        <v>29106000</v>
      </c>
      <c r="I275" s="57">
        <v>29106000</v>
      </c>
      <c r="J275" s="91" t="s">
        <v>36</v>
      </c>
      <c r="K275" s="91" t="s">
        <v>251</v>
      </c>
      <c r="L275" s="104" t="s">
        <v>408</v>
      </c>
    </row>
    <row r="276" spans="2:12" s="50" customFormat="1" ht="68.25" customHeight="1">
      <c r="B276" s="44">
        <v>85101600</v>
      </c>
      <c r="C276" s="80" t="s">
        <v>416</v>
      </c>
      <c r="D276" s="101">
        <v>43511</v>
      </c>
      <c r="E276" s="91" t="s">
        <v>276</v>
      </c>
      <c r="F276" s="102" t="s">
        <v>64</v>
      </c>
      <c r="G276" s="105" t="s">
        <v>207</v>
      </c>
      <c r="H276" s="57">
        <f>26460000+17199000</f>
        <v>43659000</v>
      </c>
      <c r="I276" s="57">
        <f>H276</f>
        <v>43659000</v>
      </c>
      <c r="J276" s="91" t="s">
        <v>36</v>
      </c>
      <c r="K276" s="91" t="s">
        <v>251</v>
      </c>
      <c r="L276" s="104" t="s">
        <v>408</v>
      </c>
    </row>
    <row r="277" spans="2:12" s="50" customFormat="1" ht="68.25" customHeight="1">
      <c r="B277" s="44">
        <v>72151207</v>
      </c>
      <c r="C277" s="80" t="s">
        <v>417</v>
      </c>
      <c r="D277" s="101">
        <v>43511</v>
      </c>
      <c r="E277" s="91" t="s">
        <v>63</v>
      </c>
      <c r="F277" s="102" t="s">
        <v>404</v>
      </c>
      <c r="G277" s="105" t="s">
        <v>207</v>
      </c>
      <c r="H277" s="57">
        <v>20000000</v>
      </c>
      <c r="I277" s="57">
        <v>20000000</v>
      </c>
      <c r="J277" s="91" t="s">
        <v>36</v>
      </c>
      <c r="K277" s="91" t="s">
        <v>251</v>
      </c>
      <c r="L277" s="104" t="s">
        <v>408</v>
      </c>
    </row>
    <row r="278" spans="2:12" s="50" customFormat="1" ht="68.25" customHeight="1">
      <c r="B278" s="44">
        <v>20121910</v>
      </c>
      <c r="C278" s="80" t="s">
        <v>418</v>
      </c>
      <c r="D278" s="101">
        <v>43556</v>
      </c>
      <c r="E278" s="91" t="s">
        <v>63</v>
      </c>
      <c r="F278" s="102" t="s">
        <v>404</v>
      </c>
      <c r="G278" s="105" t="s">
        <v>207</v>
      </c>
      <c r="H278" s="57">
        <v>5000000</v>
      </c>
      <c r="I278" s="57">
        <v>5000000</v>
      </c>
      <c r="J278" s="91" t="s">
        <v>36</v>
      </c>
      <c r="K278" s="91" t="s">
        <v>251</v>
      </c>
      <c r="L278" s="104" t="s">
        <v>408</v>
      </c>
    </row>
    <row r="279" spans="2:12" s="50" customFormat="1" ht="68.25" customHeight="1">
      <c r="B279" s="44" t="s">
        <v>419</v>
      </c>
      <c r="C279" s="80" t="s">
        <v>420</v>
      </c>
      <c r="D279" s="101" t="s">
        <v>642</v>
      </c>
      <c r="E279" s="91" t="s">
        <v>285</v>
      </c>
      <c r="F279" s="102" t="s">
        <v>404</v>
      </c>
      <c r="G279" s="105" t="s">
        <v>207</v>
      </c>
      <c r="H279" s="57">
        <v>24600000</v>
      </c>
      <c r="I279" s="57">
        <f>H279</f>
        <v>24600000</v>
      </c>
      <c r="J279" s="91" t="s">
        <v>36</v>
      </c>
      <c r="K279" s="91" t="s">
        <v>251</v>
      </c>
      <c r="L279" s="104" t="s">
        <v>408</v>
      </c>
    </row>
    <row r="280" spans="2:12" s="50" customFormat="1" ht="68.25" customHeight="1">
      <c r="B280" s="44" t="s">
        <v>682</v>
      </c>
      <c r="C280" s="80" t="s">
        <v>421</v>
      </c>
      <c r="D280" s="101">
        <v>43556</v>
      </c>
      <c r="E280" s="91" t="s">
        <v>47</v>
      </c>
      <c r="F280" s="102" t="s">
        <v>64</v>
      </c>
      <c r="G280" s="105" t="s">
        <v>222</v>
      </c>
      <c r="H280" s="57">
        <v>79147000</v>
      </c>
      <c r="I280" s="57">
        <v>79147000</v>
      </c>
      <c r="J280" s="91" t="s">
        <v>36</v>
      </c>
      <c r="K280" s="91" t="s">
        <v>251</v>
      </c>
      <c r="L280" s="104" t="s">
        <v>408</v>
      </c>
    </row>
    <row r="281" spans="2:12" s="50" customFormat="1" ht="68.25" customHeight="1">
      <c r="B281" s="44">
        <v>85111600</v>
      </c>
      <c r="C281" s="80" t="s">
        <v>422</v>
      </c>
      <c r="D281" s="101">
        <v>43556</v>
      </c>
      <c r="E281" s="91" t="s">
        <v>47</v>
      </c>
      <c r="F281" s="102" t="s">
        <v>64</v>
      </c>
      <c r="G281" s="105" t="s">
        <v>222</v>
      </c>
      <c r="H281" s="57">
        <v>40000000</v>
      </c>
      <c r="I281" s="57">
        <v>40000000</v>
      </c>
      <c r="J281" s="91" t="s">
        <v>36</v>
      </c>
      <c r="K281" s="91" t="s">
        <v>251</v>
      </c>
      <c r="L281" s="104" t="s">
        <v>408</v>
      </c>
    </row>
    <row r="282" spans="2:12" s="50" customFormat="1" ht="68.25" customHeight="1">
      <c r="B282" s="44" t="s">
        <v>423</v>
      </c>
      <c r="C282" s="80" t="s">
        <v>424</v>
      </c>
      <c r="D282" s="101" t="s">
        <v>602</v>
      </c>
      <c r="E282" s="91" t="s">
        <v>411</v>
      </c>
      <c r="F282" s="102" t="s">
        <v>64</v>
      </c>
      <c r="G282" s="105" t="s">
        <v>207</v>
      </c>
      <c r="H282" s="57">
        <v>202648633</v>
      </c>
      <c r="I282" s="57">
        <f>H282</f>
        <v>202648633</v>
      </c>
      <c r="J282" s="91" t="s">
        <v>387</v>
      </c>
      <c r="K282" s="91" t="s">
        <v>37</v>
      </c>
      <c r="L282" s="104" t="s">
        <v>425</v>
      </c>
    </row>
    <row r="283" spans="2:12" s="50" customFormat="1" ht="68.25" customHeight="1">
      <c r="B283" s="44" t="s">
        <v>555</v>
      </c>
      <c r="C283" s="80" t="s">
        <v>426</v>
      </c>
      <c r="D283" s="101">
        <v>43497</v>
      </c>
      <c r="E283" s="91" t="s">
        <v>276</v>
      </c>
      <c r="F283" s="102" t="s">
        <v>64</v>
      </c>
      <c r="G283" s="105" t="s">
        <v>207</v>
      </c>
      <c r="H283" s="57">
        <v>408680975</v>
      </c>
      <c r="I283" s="57">
        <v>408680975</v>
      </c>
      <c r="J283" s="91" t="s">
        <v>387</v>
      </c>
      <c r="K283" s="91" t="s">
        <v>37</v>
      </c>
      <c r="L283" s="104" t="s">
        <v>425</v>
      </c>
    </row>
    <row r="284" spans="2:12" s="50" customFormat="1" ht="68.25" customHeight="1">
      <c r="B284" s="44" t="s">
        <v>685</v>
      </c>
      <c r="C284" s="80" t="s">
        <v>684</v>
      </c>
      <c r="D284" s="101" t="s">
        <v>216</v>
      </c>
      <c r="E284" s="91" t="s">
        <v>47</v>
      </c>
      <c r="F284" s="102" t="s">
        <v>64</v>
      </c>
      <c r="G284" s="105" t="s">
        <v>207</v>
      </c>
      <c r="H284" s="57">
        <v>136800000</v>
      </c>
      <c r="I284" s="57">
        <f>H284</f>
        <v>136800000</v>
      </c>
      <c r="J284" s="91" t="s">
        <v>387</v>
      </c>
      <c r="K284" s="91" t="s">
        <v>37</v>
      </c>
      <c r="L284" s="104" t="s">
        <v>427</v>
      </c>
    </row>
    <row r="285" spans="2:12" s="50" customFormat="1" ht="105.75" customHeight="1">
      <c r="B285" s="44">
        <v>81141500</v>
      </c>
      <c r="C285" s="80" t="s">
        <v>428</v>
      </c>
      <c r="D285" s="101">
        <v>43586</v>
      </c>
      <c r="E285" s="91" t="s">
        <v>429</v>
      </c>
      <c r="F285" s="102" t="s">
        <v>51</v>
      </c>
      <c r="G285" s="105" t="s">
        <v>207</v>
      </c>
      <c r="H285" s="57">
        <v>4000000</v>
      </c>
      <c r="I285" s="57">
        <v>4000000</v>
      </c>
      <c r="J285" s="91" t="s">
        <v>387</v>
      </c>
      <c r="K285" s="91" t="s">
        <v>37</v>
      </c>
      <c r="L285" s="104" t="s">
        <v>430</v>
      </c>
    </row>
    <row r="286" spans="2:12" s="50" customFormat="1" ht="111.75" customHeight="1">
      <c r="B286" s="44">
        <v>82101505</v>
      </c>
      <c r="C286" s="80" t="s">
        <v>431</v>
      </c>
      <c r="D286" s="101">
        <v>43497</v>
      </c>
      <c r="E286" s="91" t="s">
        <v>403</v>
      </c>
      <c r="F286" s="102" t="s">
        <v>51</v>
      </c>
      <c r="G286" s="105" t="s">
        <v>207</v>
      </c>
      <c r="H286" s="57">
        <v>4000000</v>
      </c>
      <c r="I286" s="57">
        <v>4000000</v>
      </c>
      <c r="J286" s="91" t="s">
        <v>387</v>
      </c>
      <c r="K286" s="91" t="s">
        <v>37</v>
      </c>
      <c r="L286" s="104" t="s">
        <v>427</v>
      </c>
    </row>
    <row r="287" spans="2:12" s="50" customFormat="1" ht="97.5" customHeight="1">
      <c r="B287" s="44">
        <v>93131600</v>
      </c>
      <c r="C287" s="80" t="s">
        <v>600</v>
      </c>
      <c r="D287" s="101" t="s">
        <v>602</v>
      </c>
      <c r="E287" s="91" t="s">
        <v>43</v>
      </c>
      <c r="F287" s="102" t="s">
        <v>490</v>
      </c>
      <c r="G287" s="102" t="s">
        <v>603</v>
      </c>
      <c r="H287" s="57">
        <v>6774884774</v>
      </c>
      <c r="I287" s="57">
        <f>H287</f>
        <v>6774884774</v>
      </c>
      <c r="J287" s="91" t="s">
        <v>387</v>
      </c>
      <c r="K287" s="91" t="s">
        <v>37</v>
      </c>
      <c r="L287" s="104" t="s">
        <v>432</v>
      </c>
    </row>
    <row r="288" spans="2:12" s="50" customFormat="1" ht="108" customHeight="1">
      <c r="B288" s="44" t="s">
        <v>483</v>
      </c>
      <c r="C288" s="80" t="s">
        <v>491</v>
      </c>
      <c r="D288" s="101" t="s">
        <v>602</v>
      </c>
      <c r="E288" s="91" t="s">
        <v>374</v>
      </c>
      <c r="F288" s="102" t="s">
        <v>433</v>
      </c>
      <c r="G288" s="103" t="s">
        <v>222</v>
      </c>
      <c r="H288" s="57">
        <v>572738400</v>
      </c>
      <c r="I288" s="57">
        <f>H288</f>
        <v>572738400</v>
      </c>
      <c r="J288" s="91" t="s">
        <v>387</v>
      </c>
      <c r="K288" s="91" t="s">
        <v>37</v>
      </c>
      <c r="L288" s="104" t="s">
        <v>432</v>
      </c>
    </row>
    <row r="289" spans="2:12" s="50" customFormat="1" ht="30">
      <c r="B289" s="39">
        <v>84101703</v>
      </c>
      <c r="C289" s="80" t="s">
        <v>434</v>
      </c>
      <c r="D289" s="24">
        <v>43525</v>
      </c>
      <c r="E289" s="25" t="s">
        <v>429</v>
      </c>
      <c r="F289" s="26" t="s">
        <v>399</v>
      </c>
      <c r="G289" s="26" t="s">
        <v>222</v>
      </c>
      <c r="H289" s="35">
        <v>2200000000</v>
      </c>
      <c r="I289" s="36">
        <v>2200000000</v>
      </c>
      <c r="J289" s="26" t="s">
        <v>387</v>
      </c>
      <c r="K289" s="26" t="s">
        <v>37</v>
      </c>
      <c r="L289" s="40" t="s">
        <v>385</v>
      </c>
    </row>
    <row r="290" spans="2:12" s="50" customFormat="1" ht="63" customHeight="1">
      <c r="B290" s="39">
        <v>43211711</v>
      </c>
      <c r="C290" s="80" t="s">
        <v>558</v>
      </c>
      <c r="D290" s="24" t="s">
        <v>556</v>
      </c>
      <c r="E290" s="25" t="s">
        <v>170</v>
      </c>
      <c r="F290" s="102" t="s">
        <v>51</v>
      </c>
      <c r="G290" s="26" t="s">
        <v>559</v>
      </c>
      <c r="H290" s="35">
        <v>5000000</v>
      </c>
      <c r="I290" s="36">
        <f>H290</f>
        <v>5000000</v>
      </c>
      <c r="J290" s="26" t="s">
        <v>36</v>
      </c>
      <c r="K290" s="26" t="s">
        <v>66</v>
      </c>
      <c r="L290" s="40" t="s">
        <v>560</v>
      </c>
    </row>
    <row r="291" spans="2:12" s="50" customFormat="1" ht="30">
      <c r="B291" s="39">
        <v>80101509</v>
      </c>
      <c r="C291" s="80" t="s">
        <v>435</v>
      </c>
      <c r="D291" s="24">
        <v>43525</v>
      </c>
      <c r="E291" s="25" t="s">
        <v>43</v>
      </c>
      <c r="F291" s="26" t="s">
        <v>64</v>
      </c>
      <c r="G291" s="26" t="s">
        <v>222</v>
      </c>
      <c r="H291" s="35">
        <v>30000000</v>
      </c>
      <c r="I291" s="36">
        <v>30000000</v>
      </c>
      <c r="J291" s="26" t="s">
        <v>387</v>
      </c>
      <c r="K291" s="26" t="s">
        <v>37</v>
      </c>
      <c r="L291" s="40" t="s">
        <v>436</v>
      </c>
    </row>
    <row r="292" spans="2:12" s="145" customFormat="1" ht="32.25" customHeight="1">
      <c r="B292" s="158">
        <v>72152601</v>
      </c>
      <c r="C292" s="159" t="s">
        <v>766</v>
      </c>
      <c r="D292" s="160" t="s">
        <v>767</v>
      </c>
      <c r="E292" s="161" t="s">
        <v>768</v>
      </c>
      <c r="F292" s="161" t="s">
        <v>769</v>
      </c>
      <c r="G292" s="161" t="s">
        <v>770</v>
      </c>
      <c r="H292" s="162">
        <v>94900800</v>
      </c>
      <c r="I292" s="163">
        <v>94900800</v>
      </c>
      <c r="J292" s="161" t="s">
        <v>36</v>
      </c>
      <c r="K292" s="161" t="s">
        <v>399</v>
      </c>
      <c r="L292" s="161" t="s">
        <v>771</v>
      </c>
    </row>
    <row r="293" spans="2:12" s="145" customFormat="1" ht="63" customHeight="1">
      <c r="B293" s="165">
        <v>85151705</v>
      </c>
      <c r="C293" s="166" t="s">
        <v>772</v>
      </c>
      <c r="D293" s="167" t="s">
        <v>767</v>
      </c>
      <c r="E293" s="168" t="s">
        <v>773</v>
      </c>
      <c r="F293" s="168" t="s">
        <v>774</v>
      </c>
      <c r="G293" s="168" t="s">
        <v>439</v>
      </c>
      <c r="H293" s="169">
        <v>41400000</v>
      </c>
      <c r="I293" s="170">
        <v>41400000</v>
      </c>
      <c r="J293" s="168" t="s">
        <v>36</v>
      </c>
      <c r="K293" s="168" t="s">
        <v>399</v>
      </c>
      <c r="L293" s="164" t="s">
        <v>771</v>
      </c>
    </row>
    <row r="294" spans="2:12" s="50" customFormat="1" ht="60">
      <c r="B294" s="135">
        <v>72121400</v>
      </c>
      <c r="C294" s="159" t="s">
        <v>441</v>
      </c>
      <c r="D294" s="130" t="s">
        <v>178</v>
      </c>
      <c r="E294" s="140" t="s">
        <v>47</v>
      </c>
      <c r="F294" s="141" t="s">
        <v>300</v>
      </c>
      <c r="G294" s="141" t="s">
        <v>439</v>
      </c>
      <c r="H294" s="133">
        <v>5000000000</v>
      </c>
      <c r="I294" s="143">
        <v>4500000000</v>
      </c>
      <c r="J294" s="141" t="s">
        <v>36</v>
      </c>
      <c r="K294" s="141" t="s">
        <v>251</v>
      </c>
      <c r="L294" s="144" t="s">
        <v>440</v>
      </c>
    </row>
    <row r="295" spans="2:12" s="50" customFormat="1" ht="60">
      <c r="B295" s="39">
        <v>81101500</v>
      </c>
      <c r="C295" s="53" t="s">
        <v>442</v>
      </c>
      <c r="D295" s="24" t="s">
        <v>178</v>
      </c>
      <c r="E295" s="25" t="s">
        <v>57</v>
      </c>
      <c r="F295" s="26" t="s">
        <v>443</v>
      </c>
      <c r="G295" s="26" t="s">
        <v>439</v>
      </c>
      <c r="H295" s="35">
        <v>600000000</v>
      </c>
      <c r="I295" s="36">
        <v>500000000</v>
      </c>
      <c r="J295" s="26" t="s">
        <v>36</v>
      </c>
      <c r="K295" s="26" t="s">
        <v>251</v>
      </c>
      <c r="L295" s="40" t="s">
        <v>440</v>
      </c>
    </row>
    <row r="296" spans="2:12" s="50" customFormat="1" ht="63.75">
      <c r="B296" s="85">
        <v>81101701</v>
      </c>
      <c r="C296" s="53" t="s">
        <v>444</v>
      </c>
      <c r="D296" s="24" t="s">
        <v>438</v>
      </c>
      <c r="E296" s="25" t="s">
        <v>63</v>
      </c>
      <c r="F296" s="26" t="s">
        <v>184</v>
      </c>
      <c r="G296" s="26" t="s">
        <v>439</v>
      </c>
      <c r="H296" s="35">
        <v>60500000</v>
      </c>
      <c r="I296" s="36">
        <v>60500000</v>
      </c>
      <c r="J296" s="26" t="s">
        <v>36</v>
      </c>
      <c r="K296" s="26" t="s">
        <v>251</v>
      </c>
      <c r="L296" s="40" t="s">
        <v>440</v>
      </c>
    </row>
    <row r="297" spans="2:12" s="50" customFormat="1" ht="60">
      <c r="B297" s="39">
        <v>81101500</v>
      </c>
      <c r="C297" s="53" t="s">
        <v>445</v>
      </c>
      <c r="D297" s="24" t="s">
        <v>438</v>
      </c>
      <c r="E297" s="25" t="s">
        <v>63</v>
      </c>
      <c r="F297" s="26" t="s">
        <v>184</v>
      </c>
      <c r="G297" s="26" t="s">
        <v>439</v>
      </c>
      <c r="H297" s="35">
        <f>60500000+(9*5500000)</f>
        <v>110000000</v>
      </c>
      <c r="I297" s="36">
        <v>110000000</v>
      </c>
      <c r="J297" s="26" t="s">
        <v>36</v>
      </c>
      <c r="K297" s="26" t="s">
        <v>251</v>
      </c>
      <c r="L297" s="40" t="s">
        <v>440</v>
      </c>
    </row>
    <row r="298" spans="2:12" s="50" customFormat="1" ht="60">
      <c r="B298" s="39">
        <v>81101500</v>
      </c>
      <c r="C298" s="53" t="s">
        <v>446</v>
      </c>
      <c r="D298" s="24" t="s">
        <v>438</v>
      </c>
      <c r="E298" s="81" t="s">
        <v>411</v>
      </c>
      <c r="F298" s="26" t="s">
        <v>184</v>
      </c>
      <c r="G298" s="45" t="s">
        <v>439</v>
      </c>
      <c r="H298" s="35">
        <f>5000000+44800000</f>
        <v>49800000</v>
      </c>
      <c r="I298" s="35">
        <f>H298</f>
        <v>49800000</v>
      </c>
      <c r="J298" s="81" t="s">
        <v>36</v>
      </c>
      <c r="K298" s="81" t="s">
        <v>251</v>
      </c>
      <c r="L298" s="40" t="s">
        <v>440</v>
      </c>
    </row>
    <row r="299" spans="2:12" s="50" customFormat="1" ht="63.75">
      <c r="B299" s="85">
        <v>77101700</v>
      </c>
      <c r="C299" s="53" t="s">
        <v>447</v>
      </c>
      <c r="D299" s="24" t="s">
        <v>438</v>
      </c>
      <c r="E299" s="81" t="s">
        <v>183</v>
      </c>
      <c r="F299" s="26" t="s">
        <v>184</v>
      </c>
      <c r="G299" s="45" t="s">
        <v>439</v>
      </c>
      <c r="H299" s="35">
        <v>5000000</v>
      </c>
      <c r="I299" s="35">
        <v>5000000</v>
      </c>
      <c r="J299" s="81" t="s">
        <v>36</v>
      </c>
      <c r="K299" s="81" t="s">
        <v>251</v>
      </c>
      <c r="L299" s="40" t="s">
        <v>440</v>
      </c>
    </row>
    <row r="300" spans="2:12" s="50" customFormat="1" ht="60">
      <c r="B300" s="85">
        <v>80111617</v>
      </c>
      <c r="C300" s="53" t="s">
        <v>630</v>
      </c>
      <c r="D300" s="24" t="s">
        <v>438</v>
      </c>
      <c r="E300" s="25" t="s">
        <v>411</v>
      </c>
      <c r="F300" s="26" t="s">
        <v>184</v>
      </c>
      <c r="G300" s="26" t="s">
        <v>439</v>
      </c>
      <c r="H300" s="35">
        <v>36000000</v>
      </c>
      <c r="I300" s="36">
        <f>H300</f>
        <v>36000000</v>
      </c>
      <c r="J300" s="26" t="s">
        <v>36</v>
      </c>
      <c r="K300" s="26" t="s">
        <v>251</v>
      </c>
      <c r="L300" s="40" t="s">
        <v>440</v>
      </c>
    </row>
    <row r="301" spans="2:12" s="50" customFormat="1" ht="60">
      <c r="B301" s="85">
        <v>81101508</v>
      </c>
      <c r="C301" s="53" t="s">
        <v>628</v>
      </c>
      <c r="D301" s="24" t="s">
        <v>214</v>
      </c>
      <c r="E301" s="81" t="s">
        <v>629</v>
      </c>
      <c r="F301" s="26" t="s">
        <v>184</v>
      </c>
      <c r="G301" s="26" t="s">
        <v>439</v>
      </c>
      <c r="H301" s="35">
        <v>59996000</v>
      </c>
      <c r="I301" s="36">
        <f>H301</f>
        <v>59996000</v>
      </c>
      <c r="J301" s="26" t="s">
        <v>36</v>
      </c>
      <c r="K301" s="26" t="s">
        <v>251</v>
      </c>
      <c r="L301" s="40" t="s">
        <v>440</v>
      </c>
    </row>
    <row r="302" spans="2:12" s="50" customFormat="1" ht="60">
      <c r="B302" s="39">
        <v>81101500</v>
      </c>
      <c r="C302" s="53" t="s">
        <v>448</v>
      </c>
      <c r="D302" s="24" t="s">
        <v>449</v>
      </c>
      <c r="E302" s="25" t="s">
        <v>429</v>
      </c>
      <c r="F302" s="26" t="s">
        <v>443</v>
      </c>
      <c r="G302" s="26" t="s">
        <v>439</v>
      </c>
      <c r="H302" s="35">
        <v>250000000</v>
      </c>
      <c r="I302" s="36">
        <v>250000000</v>
      </c>
      <c r="J302" s="81" t="s">
        <v>36</v>
      </c>
      <c r="K302" s="81" t="s">
        <v>251</v>
      </c>
      <c r="L302" s="40" t="s">
        <v>440</v>
      </c>
    </row>
    <row r="303" spans="2:12" s="50" customFormat="1" ht="60">
      <c r="B303" s="39">
        <v>72121400</v>
      </c>
      <c r="C303" s="53" t="s">
        <v>450</v>
      </c>
      <c r="D303" s="24" t="s">
        <v>178</v>
      </c>
      <c r="E303" s="25" t="s">
        <v>411</v>
      </c>
      <c r="F303" s="26" t="s">
        <v>300</v>
      </c>
      <c r="G303" s="26" t="s">
        <v>153</v>
      </c>
      <c r="H303" s="35">
        <v>2500000000</v>
      </c>
      <c r="I303" s="36">
        <v>2500000000</v>
      </c>
      <c r="J303" s="81" t="s">
        <v>36</v>
      </c>
      <c r="K303" s="81" t="s">
        <v>251</v>
      </c>
      <c r="L303" s="40" t="s">
        <v>440</v>
      </c>
    </row>
    <row r="304" spans="2:12" s="50" customFormat="1" ht="60">
      <c r="B304" s="39">
        <v>81101500</v>
      </c>
      <c r="C304" s="53" t="s">
        <v>451</v>
      </c>
      <c r="D304" s="24" t="s">
        <v>178</v>
      </c>
      <c r="E304" s="25" t="s">
        <v>43</v>
      </c>
      <c r="F304" s="26" t="s">
        <v>443</v>
      </c>
      <c r="G304" s="26" t="s">
        <v>153</v>
      </c>
      <c r="H304" s="35">
        <v>250000000</v>
      </c>
      <c r="I304" s="36">
        <v>250000000</v>
      </c>
      <c r="J304" s="81" t="s">
        <v>36</v>
      </c>
      <c r="K304" s="81" t="s">
        <v>251</v>
      </c>
      <c r="L304" s="40" t="s">
        <v>440</v>
      </c>
    </row>
    <row r="305" spans="2:12" s="50" customFormat="1" ht="60">
      <c r="B305" s="39">
        <v>72121400</v>
      </c>
      <c r="C305" s="53" t="s">
        <v>452</v>
      </c>
      <c r="D305" s="24" t="s">
        <v>449</v>
      </c>
      <c r="E305" s="25" t="s">
        <v>293</v>
      </c>
      <c r="F305" s="26" t="s">
        <v>300</v>
      </c>
      <c r="G305" s="26" t="s">
        <v>153</v>
      </c>
      <c r="H305" s="35">
        <v>1800000000</v>
      </c>
      <c r="I305" s="35">
        <v>1800000000</v>
      </c>
      <c r="J305" s="81" t="s">
        <v>36</v>
      </c>
      <c r="K305" s="81" t="s">
        <v>251</v>
      </c>
      <c r="L305" s="40" t="s">
        <v>440</v>
      </c>
    </row>
    <row r="306" spans="2:12" s="50" customFormat="1" ht="60">
      <c r="B306" s="39">
        <v>81101500</v>
      </c>
      <c r="C306" s="53" t="s">
        <v>453</v>
      </c>
      <c r="D306" s="24" t="s">
        <v>449</v>
      </c>
      <c r="E306" s="25" t="s">
        <v>293</v>
      </c>
      <c r="F306" s="26" t="s">
        <v>443</v>
      </c>
      <c r="G306" s="26" t="s">
        <v>153</v>
      </c>
      <c r="H306" s="35">
        <v>200000000</v>
      </c>
      <c r="I306" s="35">
        <v>200000000</v>
      </c>
      <c r="J306" s="81" t="s">
        <v>36</v>
      </c>
      <c r="K306" s="81" t="s">
        <v>251</v>
      </c>
      <c r="L306" s="40" t="s">
        <v>440</v>
      </c>
    </row>
    <row r="307" spans="2:12" s="50" customFormat="1" ht="81" customHeight="1">
      <c r="B307" s="47">
        <v>81101500</v>
      </c>
      <c r="C307" s="53" t="s">
        <v>454</v>
      </c>
      <c r="D307" s="107" t="s">
        <v>449</v>
      </c>
      <c r="E307" s="81" t="s">
        <v>429</v>
      </c>
      <c r="F307" s="81" t="s">
        <v>184</v>
      </c>
      <c r="G307" s="45" t="s">
        <v>65</v>
      </c>
      <c r="H307" s="35">
        <v>150000000</v>
      </c>
      <c r="I307" s="35">
        <v>150000000</v>
      </c>
      <c r="J307" s="81" t="s">
        <v>36</v>
      </c>
      <c r="K307" s="81" t="s">
        <v>251</v>
      </c>
      <c r="L307" s="40" t="s">
        <v>440</v>
      </c>
    </row>
    <row r="308" spans="2:12" s="145" customFormat="1" ht="135">
      <c r="B308" s="85" t="s">
        <v>778</v>
      </c>
      <c r="C308" s="159" t="s">
        <v>775</v>
      </c>
      <c r="D308" s="107" t="s">
        <v>281</v>
      </c>
      <c r="E308" s="81" t="s">
        <v>777</v>
      </c>
      <c r="F308" s="48" t="s">
        <v>776</v>
      </c>
      <c r="G308" s="164" t="s">
        <v>65</v>
      </c>
      <c r="H308" s="133">
        <v>1588764372</v>
      </c>
      <c r="I308" s="133">
        <f>H308</f>
        <v>1588764372</v>
      </c>
      <c r="J308" s="81" t="s">
        <v>36</v>
      </c>
      <c r="K308" s="81" t="s">
        <v>251</v>
      </c>
      <c r="L308" s="144" t="s">
        <v>440</v>
      </c>
    </row>
    <row r="309" spans="2:12" s="50" customFormat="1" ht="90">
      <c r="B309" s="85" t="s">
        <v>578</v>
      </c>
      <c r="C309" s="108" t="s">
        <v>567</v>
      </c>
      <c r="D309" s="48" t="s">
        <v>449</v>
      </c>
      <c r="E309" s="48" t="s">
        <v>285</v>
      </c>
      <c r="F309" s="109" t="s">
        <v>221</v>
      </c>
      <c r="G309" s="109" t="s">
        <v>153</v>
      </c>
      <c r="H309" s="133">
        <v>900450000</v>
      </c>
      <c r="I309" s="110">
        <f>H309</f>
        <v>900450000</v>
      </c>
      <c r="J309" s="81" t="s">
        <v>36</v>
      </c>
      <c r="K309" s="81" t="s">
        <v>251</v>
      </c>
      <c r="L309" s="40" t="s">
        <v>440</v>
      </c>
    </row>
    <row r="310" spans="2:12" s="50" customFormat="1" ht="60">
      <c r="B310" s="85">
        <v>72101500</v>
      </c>
      <c r="C310" s="109" t="s">
        <v>631</v>
      </c>
      <c r="D310" s="48" t="s">
        <v>162</v>
      </c>
      <c r="E310" s="48" t="s">
        <v>486</v>
      </c>
      <c r="F310" s="109" t="s">
        <v>221</v>
      </c>
      <c r="G310" s="109" t="s">
        <v>439</v>
      </c>
      <c r="H310" s="35">
        <f>67727505+12616485+46562915</f>
        <v>126906905</v>
      </c>
      <c r="I310" s="110">
        <f>H310</f>
        <v>126906905</v>
      </c>
      <c r="J310" s="81" t="s">
        <v>36</v>
      </c>
      <c r="K310" s="81" t="s">
        <v>251</v>
      </c>
      <c r="L310" s="40" t="s">
        <v>440</v>
      </c>
    </row>
    <row r="311" spans="2:12" s="50" customFormat="1" ht="75">
      <c r="B311" s="85" t="s">
        <v>578</v>
      </c>
      <c r="C311" s="109" t="s">
        <v>632</v>
      </c>
      <c r="D311" s="48" t="s">
        <v>576</v>
      </c>
      <c r="E311" s="48" t="s">
        <v>47</v>
      </c>
      <c r="F311" s="109" t="s">
        <v>460</v>
      </c>
      <c r="G311" s="109" t="s">
        <v>633</v>
      </c>
      <c r="H311" s="35">
        <v>6300000000</v>
      </c>
      <c r="I311" s="110">
        <f>H311</f>
        <v>6300000000</v>
      </c>
      <c r="J311" s="81" t="s">
        <v>36</v>
      </c>
      <c r="K311" s="81" t="s">
        <v>251</v>
      </c>
      <c r="L311" s="40" t="s">
        <v>440</v>
      </c>
    </row>
    <row r="312" spans="2:12" s="50" customFormat="1" ht="121.5" customHeight="1">
      <c r="B312" s="85" t="s">
        <v>635</v>
      </c>
      <c r="C312" s="111" t="s">
        <v>737</v>
      </c>
      <c r="D312" s="48" t="s">
        <v>576</v>
      </c>
      <c r="E312" s="48" t="s">
        <v>293</v>
      </c>
      <c r="F312" s="109" t="s">
        <v>634</v>
      </c>
      <c r="G312" s="109" t="s">
        <v>207</v>
      </c>
      <c r="H312" s="35">
        <v>784606638</v>
      </c>
      <c r="I312" s="110">
        <f>H312</f>
        <v>784606638</v>
      </c>
      <c r="J312" s="81" t="s">
        <v>36</v>
      </c>
      <c r="K312" s="81" t="s">
        <v>251</v>
      </c>
      <c r="L312" s="40" t="s">
        <v>440</v>
      </c>
    </row>
    <row r="313" spans="2:12" s="50" customFormat="1" ht="60">
      <c r="B313" s="85">
        <v>72141120</v>
      </c>
      <c r="C313" s="109" t="s">
        <v>636</v>
      </c>
      <c r="D313" s="48" t="s">
        <v>576</v>
      </c>
      <c r="E313" s="48" t="s">
        <v>198</v>
      </c>
      <c r="F313" s="109" t="s">
        <v>637</v>
      </c>
      <c r="G313" s="109" t="s">
        <v>207</v>
      </c>
      <c r="H313" s="35">
        <v>3493610819</v>
      </c>
      <c r="I313" s="110">
        <f>H313</f>
        <v>3493610819</v>
      </c>
      <c r="J313" s="81" t="s">
        <v>36</v>
      </c>
      <c r="K313" s="81" t="s">
        <v>251</v>
      </c>
      <c r="L313" s="40" t="s">
        <v>440</v>
      </c>
    </row>
    <row r="314" spans="2:12" s="50" customFormat="1" ht="60">
      <c r="B314" s="85" t="s">
        <v>585</v>
      </c>
      <c r="C314" s="109" t="s">
        <v>584</v>
      </c>
      <c r="D314" s="48" t="s">
        <v>449</v>
      </c>
      <c r="E314" s="48" t="s">
        <v>198</v>
      </c>
      <c r="F314" s="109" t="s">
        <v>302</v>
      </c>
      <c r="G314" s="109" t="s">
        <v>40</v>
      </c>
      <c r="H314" s="35">
        <v>799715428</v>
      </c>
      <c r="I314" s="110">
        <v>799715428</v>
      </c>
      <c r="J314" s="81" t="s">
        <v>36</v>
      </c>
      <c r="K314" s="81" t="s">
        <v>251</v>
      </c>
      <c r="L314" s="40" t="s">
        <v>440</v>
      </c>
    </row>
    <row r="315" spans="2:12" s="50" customFormat="1" ht="61.5" customHeight="1">
      <c r="B315" s="112">
        <v>53102700</v>
      </c>
      <c r="C315" s="53" t="s">
        <v>459</v>
      </c>
      <c r="D315" s="107" t="s">
        <v>281</v>
      </c>
      <c r="E315" s="81" t="s">
        <v>183</v>
      </c>
      <c r="F315" s="48" t="s">
        <v>48</v>
      </c>
      <c r="G315" s="58" t="s">
        <v>461</v>
      </c>
      <c r="H315" s="46">
        <v>250000000</v>
      </c>
      <c r="I315" s="46">
        <v>250000000</v>
      </c>
      <c r="J315" s="81" t="s">
        <v>36</v>
      </c>
      <c r="K315" s="81" t="s">
        <v>251</v>
      </c>
      <c r="L315" s="40" t="s">
        <v>464</v>
      </c>
    </row>
    <row r="316" spans="2:12" s="50" customFormat="1" ht="60">
      <c r="B316" s="112">
        <v>80111500</v>
      </c>
      <c r="C316" s="53" t="s">
        <v>458</v>
      </c>
      <c r="D316" s="107" t="s">
        <v>178</v>
      </c>
      <c r="E316" s="81" t="s">
        <v>47</v>
      </c>
      <c r="F316" s="48" t="s">
        <v>184</v>
      </c>
      <c r="G316" s="58" t="s">
        <v>461</v>
      </c>
      <c r="H316" s="46">
        <v>100000000</v>
      </c>
      <c r="I316" s="46">
        <v>100000000</v>
      </c>
      <c r="J316" s="81" t="s">
        <v>36</v>
      </c>
      <c r="K316" s="81" t="s">
        <v>251</v>
      </c>
      <c r="L316" s="40" t="s">
        <v>464</v>
      </c>
    </row>
    <row r="317" spans="2:12" s="50" customFormat="1" ht="63.75">
      <c r="B317" s="112" t="s">
        <v>743</v>
      </c>
      <c r="C317" s="53" t="s">
        <v>650</v>
      </c>
      <c r="D317" s="107" t="s">
        <v>162</v>
      </c>
      <c r="E317" s="81" t="s">
        <v>411</v>
      </c>
      <c r="F317" s="48" t="s">
        <v>460</v>
      </c>
      <c r="G317" s="58" t="s">
        <v>462</v>
      </c>
      <c r="H317" s="46">
        <v>10288533412</v>
      </c>
      <c r="I317" s="46">
        <f>H317</f>
        <v>10288533412</v>
      </c>
      <c r="J317" s="81" t="s">
        <v>36</v>
      </c>
      <c r="K317" s="81" t="s">
        <v>251</v>
      </c>
      <c r="L317" s="40" t="s">
        <v>464</v>
      </c>
    </row>
    <row r="318" spans="2:12" s="50" customFormat="1" ht="74.25" customHeight="1">
      <c r="B318" s="39">
        <v>81101500</v>
      </c>
      <c r="C318" s="53" t="s">
        <v>564</v>
      </c>
      <c r="D318" s="42" t="s">
        <v>556</v>
      </c>
      <c r="E318" s="42" t="s">
        <v>41</v>
      </c>
      <c r="F318" s="89" t="s">
        <v>64</v>
      </c>
      <c r="G318" s="42" t="s">
        <v>557</v>
      </c>
      <c r="H318" s="35">
        <v>200000000</v>
      </c>
      <c r="I318" s="35">
        <v>200000000</v>
      </c>
      <c r="J318" s="91" t="s">
        <v>36</v>
      </c>
      <c r="K318" s="91" t="s">
        <v>66</v>
      </c>
      <c r="L318" s="40" t="s">
        <v>464</v>
      </c>
    </row>
    <row r="319" spans="2:12" s="50" customFormat="1" ht="74.25" customHeight="1">
      <c r="B319" s="39">
        <v>80131500</v>
      </c>
      <c r="C319" s="53" t="s">
        <v>651</v>
      </c>
      <c r="D319" s="42" t="s">
        <v>652</v>
      </c>
      <c r="E319" s="42" t="s">
        <v>188</v>
      </c>
      <c r="F319" s="89" t="s">
        <v>64</v>
      </c>
      <c r="G319" s="42" t="s">
        <v>557</v>
      </c>
      <c r="H319" s="35">
        <v>164220000</v>
      </c>
      <c r="I319" s="35">
        <f>H319</f>
        <v>164220000</v>
      </c>
      <c r="J319" s="91" t="s">
        <v>36</v>
      </c>
      <c r="K319" s="91" t="s">
        <v>66</v>
      </c>
      <c r="L319" s="40" t="s">
        <v>464</v>
      </c>
    </row>
    <row r="320" spans="2:12" s="50" customFormat="1" ht="74.25" customHeight="1">
      <c r="B320" s="39">
        <v>78101800</v>
      </c>
      <c r="C320" s="53" t="s">
        <v>653</v>
      </c>
      <c r="D320" s="42" t="s">
        <v>652</v>
      </c>
      <c r="E320" s="42" t="s">
        <v>170</v>
      </c>
      <c r="F320" s="89" t="s">
        <v>64</v>
      </c>
      <c r="G320" s="42" t="s">
        <v>557</v>
      </c>
      <c r="H320" s="35">
        <v>285500000</v>
      </c>
      <c r="I320" s="35">
        <f>H320</f>
        <v>285500000</v>
      </c>
      <c r="J320" s="91" t="s">
        <v>36</v>
      </c>
      <c r="K320" s="91" t="s">
        <v>66</v>
      </c>
      <c r="L320" s="40" t="s">
        <v>464</v>
      </c>
    </row>
    <row r="321" spans="2:12" s="50" customFormat="1" ht="63.75" customHeight="1">
      <c r="B321" s="112">
        <v>72103300</v>
      </c>
      <c r="C321" s="53" t="s">
        <v>463</v>
      </c>
      <c r="D321" s="107" t="s">
        <v>178</v>
      </c>
      <c r="E321" s="81" t="s">
        <v>429</v>
      </c>
      <c r="F321" s="48" t="s">
        <v>269</v>
      </c>
      <c r="G321" s="58" t="s">
        <v>461</v>
      </c>
      <c r="H321" s="46">
        <v>50000000</v>
      </c>
      <c r="I321" s="46">
        <v>50000000</v>
      </c>
      <c r="J321" s="81" t="s">
        <v>36</v>
      </c>
      <c r="K321" s="81" t="s">
        <v>251</v>
      </c>
      <c r="L321" s="40" t="s">
        <v>464</v>
      </c>
    </row>
    <row r="322" spans="2:12" s="50" customFormat="1" ht="104.25" customHeight="1">
      <c r="B322" s="39">
        <v>93141506</v>
      </c>
      <c r="C322" s="53" t="s">
        <v>511</v>
      </c>
      <c r="D322" s="42" t="s">
        <v>465</v>
      </c>
      <c r="E322" s="42" t="s">
        <v>276</v>
      </c>
      <c r="F322" s="42" t="s">
        <v>64</v>
      </c>
      <c r="G322" s="42" t="s">
        <v>40</v>
      </c>
      <c r="H322" s="35">
        <v>1313297502</v>
      </c>
      <c r="I322" s="90">
        <f>H322</f>
        <v>1313297502</v>
      </c>
      <c r="J322" s="91" t="s">
        <v>36</v>
      </c>
      <c r="K322" s="91" t="s">
        <v>66</v>
      </c>
      <c r="L322" s="104" t="s">
        <v>484</v>
      </c>
    </row>
    <row r="323" spans="2:12" s="50" customFormat="1" ht="67.5" customHeight="1">
      <c r="B323" s="39">
        <v>93141506</v>
      </c>
      <c r="C323" s="53" t="s">
        <v>504</v>
      </c>
      <c r="D323" s="113" t="s">
        <v>465</v>
      </c>
      <c r="E323" s="42" t="s">
        <v>411</v>
      </c>
      <c r="F323" s="42" t="s">
        <v>507</v>
      </c>
      <c r="G323" s="42" t="s">
        <v>40</v>
      </c>
      <c r="H323" s="35">
        <v>3506415972</v>
      </c>
      <c r="I323" s="90">
        <f>H323</f>
        <v>3506415972</v>
      </c>
      <c r="J323" s="91" t="s">
        <v>36</v>
      </c>
      <c r="K323" s="91" t="s">
        <v>66</v>
      </c>
      <c r="L323" s="104" t="s">
        <v>484</v>
      </c>
    </row>
    <row r="324" spans="2:12" s="50" customFormat="1" ht="57">
      <c r="B324" s="39">
        <v>93141506</v>
      </c>
      <c r="C324" s="53" t="s">
        <v>499</v>
      </c>
      <c r="D324" s="114" t="s">
        <v>438</v>
      </c>
      <c r="E324" s="42" t="s">
        <v>276</v>
      </c>
      <c r="F324" s="42" t="s">
        <v>64</v>
      </c>
      <c r="G324" s="42" t="s">
        <v>40</v>
      </c>
      <c r="H324" s="35">
        <v>150000000</v>
      </c>
      <c r="I324" s="115">
        <f>H324</f>
        <v>150000000</v>
      </c>
      <c r="J324" s="91" t="s">
        <v>36</v>
      </c>
      <c r="K324" s="42" t="s">
        <v>251</v>
      </c>
      <c r="L324" s="104" t="s">
        <v>484</v>
      </c>
    </row>
    <row r="325" spans="2:12" s="50" customFormat="1" ht="57">
      <c r="B325" s="39">
        <v>93141506</v>
      </c>
      <c r="C325" s="53" t="s">
        <v>466</v>
      </c>
      <c r="D325" s="114" t="s">
        <v>467</v>
      </c>
      <c r="E325" s="42" t="s">
        <v>276</v>
      </c>
      <c r="F325" s="42" t="s">
        <v>64</v>
      </c>
      <c r="G325" s="42" t="s">
        <v>468</v>
      </c>
      <c r="H325" s="35">
        <v>1361358468</v>
      </c>
      <c r="I325" s="90">
        <v>1361358468</v>
      </c>
      <c r="J325" s="91" t="s">
        <v>36</v>
      </c>
      <c r="K325" s="91" t="s">
        <v>66</v>
      </c>
      <c r="L325" s="104" t="s">
        <v>484</v>
      </c>
    </row>
    <row r="326" spans="2:12" s="50" customFormat="1" ht="57">
      <c r="B326" s="39">
        <v>93141506</v>
      </c>
      <c r="C326" s="53" t="s">
        <v>501</v>
      </c>
      <c r="D326" s="116" t="s">
        <v>230</v>
      </c>
      <c r="E326" s="42" t="s">
        <v>41</v>
      </c>
      <c r="F326" s="42" t="s">
        <v>64</v>
      </c>
      <c r="G326" s="42" t="s">
        <v>40</v>
      </c>
      <c r="H326" s="35">
        <v>1432360000</v>
      </c>
      <c r="I326" s="90">
        <f>H326</f>
        <v>1432360000</v>
      </c>
      <c r="J326" s="91" t="s">
        <v>36</v>
      </c>
      <c r="K326" s="91" t="s">
        <v>66</v>
      </c>
      <c r="L326" s="104" t="s">
        <v>484</v>
      </c>
    </row>
    <row r="327" spans="2:12" s="50" customFormat="1" ht="57">
      <c r="B327" s="39">
        <v>93141506</v>
      </c>
      <c r="C327" s="53" t="s">
        <v>500</v>
      </c>
      <c r="D327" s="114" t="s">
        <v>438</v>
      </c>
      <c r="E327" s="42" t="s">
        <v>654</v>
      </c>
      <c r="F327" s="42" t="s">
        <v>64</v>
      </c>
      <c r="G327" s="42" t="s">
        <v>40</v>
      </c>
      <c r="H327" s="35">
        <v>450000000</v>
      </c>
      <c r="I327" s="90">
        <v>450000000</v>
      </c>
      <c r="J327" s="91" t="s">
        <v>36</v>
      </c>
      <c r="K327" s="91" t="s">
        <v>66</v>
      </c>
      <c r="L327" s="104" t="s">
        <v>484</v>
      </c>
    </row>
    <row r="328" spans="2:12" s="50" customFormat="1" ht="57">
      <c r="B328" s="39">
        <v>93141700</v>
      </c>
      <c r="C328" s="53" t="s">
        <v>656</v>
      </c>
      <c r="D328" s="116" t="s">
        <v>215</v>
      </c>
      <c r="E328" s="42" t="s">
        <v>657</v>
      </c>
      <c r="F328" s="42" t="s">
        <v>64</v>
      </c>
      <c r="G328" s="42" t="s">
        <v>40</v>
      </c>
      <c r="H328" s="35">
        <v>300000000</v>
      </c>
      <c r="I328" s="90">
        <f aca="true" t="shared" si="6" ref="I328:I340">H328</f>
        <v>300000000</v>
      </c>
      <c r="J328" s="91" t="s">
        <v>36</v>
      </c>
      <c r="K328" s="91" t="s">
        <v>66</v>
      </c>
      <c r="L328" s="104" t="s">
        <v>655</v>
      </c>
    </row>
    <row r="329" spans="2:12" s="50" customFormat="1" ht="57">
      <c r="B329" s="39">
        <v>93141514</v>
      </c>
      <c r="C329" s="53" t="s">
        <v>658</v>
      </c>
      <c r="D329" s="116" t="s">
        <v>602</v>
      </c>
      <c r="E329" s="42" t="s">
        <v>43</v>
      </c>
      <c r="F329" s="42" t="s">
        <v>64</v>
      </c>
      <c r="G329" s="42" t="s">
        <v>40</v>
      </c>
      <c r="H329" s="35">
        <v>450000000</v>
      </c>
      <c r="I329" s="90">
        <f t="shared" si="6"/>
        <v>450000000</v>
      </c>
      <c r="J329" s="91" t="s">
        <v>36</v>
      </c>
      <c r="K329" s="91" t="s">
        <v>66</v>
      </c>
      <c r="L329" s="104" t="s">
        <v>659</v>
      </c>
    </row>
    <row r="330" spans="2:12" s="50" customFormat="1" ht="57">
      <c r="B330" s="39">
        <v>93141506</v>
      </c>
      <c r="C330" s="53" t="s">
        <v>660</v>
      </c>
      <c r="D330" s="116" t="s">
        <v>50</v>
      </c>
      <c r="E330" s="42" t="s">
        <v>661</v>
      </c>
      <c r="F330" s="89" t="s">
        <v>64</v>
      </c>
      <c r="G330" s="42" t="s">
        <v>40</v>
      </c>
      <c r="H330" s="35">
        <v>150000000</v>
      </c>
      <c r="I330" s="90">
        <f t="shared" si="6"/>
        <v>150000000</v>
      </c>
      <c r="J330" s="91" t="s">
        <v>36</v>
      </c>
      <c r="K330" s="91" t="s">
        <v>66</v>
      </c>
      <c r="L330" s="104" t="s">
        <v>484</v>
      </c>
    </row>
    <row r="331" spans="2:12" s="50" customFormat="1" ht="57">
      <c r="B331" s="39" t="s">
        <v>667</v>
      </c>
      <c r="C331" s="53" t="s">
        <v>665</v>
      </c>
      <c r="D331" s="116" t="s">
        <v>666</v>
      </c>
      <c r="E331" s="42" t="s">
        <v>668</v>
      </c>
      <c r="F331" s="89" t="s">
        <v>64</v>
      </c>
      <c r="G331" s="42" t="s">
        <v>40</v>
      </c>
      <c r="H331" s="35">
        <v>967000000</v>
      </c>
      <c r="I331" s="90">
        <f t="shared" si="6"/>
        <v>967000000</v>
      </c>
      <c r="J331" s="91" t="s">
        <v>36</v>
      </c>
      <c r="K331" s="91" t="s">
        <v>66</v>
      </c>
      <c r="L331" s="104" t="s">
        <v>484</v>
      </c>
    </row>
    <row r="332" spans="2:12" s="50" customFormat="1" ht="57">
      <c r="B332" s="39">
        <v>93131600</v>
      </c>
      <c r="C332" s="53" t="s">
        <v>469</v>
      </c>
      <c r="D332" s="116" t="s">
        <v>438</v>
      </c>
      <c r="E332" s="42" t="s">
        <v>607</v>
      </c>
      <c r="F332" s="89" t="s">
        <v>490</v>
      </c>
      <c r="G332" s="42" t="s">
        <v>40</v>
      </c>
      <c r="H332" s="35">
        <v>1199981707</v>
      </c>
      <c r="I332" s="90">
        <f t="shared" si="6"/>
        <v>1199981707</v>
      </c>
      <c r="J332" s="91" t="s">
        <v>36</v>
      </c>
      <c r="K332" s="91" t="s">
        <v>66</v>
      </c>
      <c r="L332" s="104" t="s">
        <v>484</v>
      </c>
    </row>
    <row r="333" spans="2:12" s="50" customFormat="1" ht="57">
      <c r="B333" s="39">
        <v>93141514</v>
      </c>
      <c r="C333" s="53" t="s">
        <v>663</v>
      </c>
      <c r="D333" s="116" t="s">
        <v>664</v>
      </c>
      <c r="E333" s="42" t="s">
        <v>188</v>
      </c>
      <c r="F333" s="89" t="s">
        <v>64</v>
      </c>
      <c r="G333" s="42" t="s">
        <v>40</v>
      </c>
      <c r="H333" s="35">
        <v>230183663</v>
      </c>
      <c r="I333" s="90">
        <f t="shared" si="6"/>
        <v>230183663</v>
      </c>
      <c r="J333" s="91" t="s">
        <v>36</v>
      </c>
      <c r="K333" s="91" t="s">
        <v>66</v>
      </c>
      <c r="L333" s="104" t="s">
        <v>484</v>
      </c>
    </row>
    <row r="334" spans="2:12" s="50" customFormat="1" ht="57">
      <c r="B334" s="39">
        <v>93141500</v>
      </c>
      <c r="C334" s="53" t="s">
        <v>662</v>
      </c>
      <c r="D334" s="116" t="s">
        <v>216</v>
      </c>
      <c r="E334" s="42" t="s">
        <v>285</v>
      </c>
      <c r="F334" s="89" t="s">
        <v>64</v>
      </c>
      <c r="G334" s="42" t="s">
        <v>40</v>
      </c>
      <c r="H334" s="35">
        <v>50000000</v>
      </c>
      <c r="I334" s="90">
        <f t="shared" si="6"/>
        <v>50000000</v>
      </c>
      <c r="J334" s="91" t="s">
        <v>36</v>
      </c>
      <c r="K334" s="91" t="s">
        <v>66</v>
      </c>
      <c r="L334" s="104" t="s">
        <v>484</v>
      </c>
    </row>
    <row r="335" spans="2:12" s="50" customFormat="1" ht="57">
      <c r="B335" s="39">
        <v>93141506</v>
      </c>
      <c r="C335" s="53" t="s">
        <v>505</v>
      </c>
      <c r="D335" s="42" t="s">
        <v>465</v>
      </c>
      <c r="E335" s="42" t="s">
        <v>246</v>
      </c>
      <c r="F335" s="89" t="s">
        <v>64</v>
      </c>
      <c r="G335" s="42" t="s">
        <v>40</v>
      </c>
      <c r="H335" s="35">
        <v>1892000000</v>
      </c>
      <c r="I335" s="90">
        <f t="shared" si="6"/>
        <v>1892000000</v>
      </c>
      <c r="J335" s="91" t="s">
        <v>36</v>
      </c>
      <c r="K335" s="91" t="s">
        <v>66</v>
      </c>
      <c r="L335" s="104" t="s">
        <v>484</v>
      </c>
    </row>
    <row r="336" spans="2:12" s="50" customFormat="1" ht="57">
      <c r="B336" s="39">
        <v>93141501</v>
      </c>
      <c r="C336" s="53" t="s">
        <v>506</v>
      </c>
      <c r="D336" s="42" t="s">
        <v>162</v>
      </c>
      <c r="E336" s="89" t="s">
        <v>41</v>
      </c>
      <c r="F336" s="89" t="s">
        <v>64</v>
      </c>
      <c r="G336" s="42" t="s">
        <v>40</v>
      </c>
      <c r="H336" s="35">
        <v>60000000</v>
      </c>
      <c r="I336" s="35">
        <f t="shared" si="6"/>
        <v>60000000</v>
      </c>
      <c r="J336" s="91" t="s">
        <v>36</v>
      </c>
      <c r="K336" s="91" t="s">
        <v>66</v>
      </c>
      <c r="L336" s="104" t="s">
        <v>484</v>
      </c>
    </row>
    <row r="337" spans="2:12" s="50" customFormat="1" ht="57">
      <c r="B337" s="39">
        <v>93141506</v>
      </c>
      <c r="C337" s="53" t="s">
        <v>470</v>
      </c>
      <c r="D337" s="42" t="s">
        <v>465</v>
      </c>
      <c r="E337" s="89" t="s">
        <v>206</v>
      </c>
      <c r="F337" s="89" t="s">
        <v>64</v>
      </c>
      <c r="G337" s="42" t="s">
        <v>40</v>
      </c>
      <c r="H337" s="35">
        <v>26400000</v>
      </c>
      <c r="I337" s="90">
        <f t="shared" si="6"/>
        <v>26400000</v>
      </c>
      <c r="J337" s="91" t="s">
        <v>36</v>
      </c>
      <c r="K337" s="91" t="s">
        <v>66</v>
      </c>
      <c r="L337" s="104" t="s">
        <v>484</v>
      </c>
    </row>
    <row r="338" spans="2:12" s="50" customFormat="1" ht="57">
      <c r="B338" s="39">
        <v>93141506</v>
      </c>
      <c r="C338" s="53" t="s">
        <v>471</v>
      </c>
      <c r="D338" s="42" t="s">
        <v>465</v>
      </c>
      <c r="E338" s="89" t="s">
        <v>411</v>
      </c>
      <c r="F338" s="89" t="s">
        <v>64</v>
      </c>
      <c r="G338" s="42" t="s">
        <v>40</v>
      </c>
      <c r="H338" s="35">
        <v>26400000</v>
      </c>
      <c r="I338" s="90">
        <f t="shared" si="6"/>
        <v>26400000</v>
      </c>
      <c r="J338" s="91" t="s">
        <v>36</v>
      </c>
      <c r="K338" s="91" t="s">
        <v>66</v>
      </c>
      <c r="L338" s="104" t="s">
        <v>484</v>
      </c>
    </row>
    <row r="339" spans="2:12" s="50" customFormat="1" ht="57">
      <c r="B339" s="39">
        <v>93141513</v>
      </c>
      <c r="C339" s="53" t="s">
        <v>705</v>
      </c>
      <c r="D339" s="42" t="s">
        <v>465</v>
      </c>
      <c r="E339" s="89" t="s">
        <v>43</v>
      </c>
      <c r="F339" s="89" t="s">
        <v>64</v>
      </c>
      <c r="G339" s="42" t="s">
        <v>40</v>
      </c>
      <c r="H339" s="35">
        <v>45000000</v>
      </c>
      <c r="I339" s="90">
        <f t="shared" si="6"/>
        <v>45000000</v>
      </c>
      <c r="J339" s="91" t="s">
        <v>36</v>
      </c>
      <c r="K339" s="91" t="s">
        <v>66</v>
      </c>
      <c r="L339" s="104" t="s">
        <v>655</v>
      </c>
    </row>
    <row r="340" spans="2:12" s="50" customFormat="1" ht="57">
      <c r="B340" s="39">
        <v>93141501</v>
      </c>
      <c r="C340" s="53" t="s">
        <v>502</v>
      </c>
      <c r="D340" s="42" t="s">
        <v>465</v>
      </c>
      <c r="E340" s="89" t="s">
        <v>276</v>
      </c>
      <c r="F340" s="89" t="s">
        <v>503</v>
      </c>
      <c r="G340" s="42" t="s">
        <v>40</v>
      </c>
      <c r="H340" s="35">
        <v>1050000000</v>
      </c>
      <c r="I340" s="35">
        <f t="shared" si="6"/>
        <v>1050000000</v>
      </c>
      <c r="J340" s="91" t="s">
        <v>36</v>
      </c>
      <c r="K340" s="91" t="s">
        <v>66</v>
      </c>
      <c r="L340" s="104" t="s">
        <v>484</v>
      </c>
    </row>
    <row r="341" spans="2:12" s="145" customFormat="1" ht="60">
      <c r="B341" s="124">
        <v>93141506</v>
      </c>
      <c r="C341" s="121" t="s">
        <v>759</v>
      </c>
      <c r="D341" s="123" t="s">
        <v>760</v>
      </c>
      <c r="E341" s="171" t="s">
        <v>39</v>
      </c>
      <c r="F341" s="127" t="s">
        <v>64</v>
      </c>
      <c r="G341" s="123" t="s">
        <v>40</v>
      </c>
      <c r="H341" s="122">
        <v>115668000</v>
      </c>
      <c r="I341" s="122">
        <v>115668000</v>
      </c>
      <c r="J341" s="123" t="s">
        <v>36</v>
      </c>
      <c r="K341" s="123" t="s">
        <v>37</v>
      </c>
      <c r="L341" s="125" t="s">
        <v>484</v>
      </c>
    </row>
    <row r="342" spans="2:12" s="145" customFormat="1" ht="81.75" customHeight="1">
      <c r="B342" s="138" t="s">
        <v>783</v>
      </c>
      <c r="C342" s="172" t="s">
        <v>779</v>
      </c>
      <c r="D342" s="175" t="s">
        <v>780</v>
      </c>
      <c r="E342" s="33" t="s">
        <v>781</v>
      </c>
      <c r="F342" s="172" t="s">
        <v>782</v>
      </c>
      <c r="G342" s="173" t="s">
        <v>520</v>
      </c>
      <c r="H342" s="148">
        <v>244978000</v>
      </c>
      <c r="I342" s="174">
        <f>H342</f>
        <v>244978000</v>
      </c>
      <c r="J342" s="33" t="s">
        <v>36</v>
      </c>
      <c r="K342" s="33" t="s">
        <v>66</v>
      </c>
      <c r="L342" s="125" t="s">
        <v>484</v>
      </c>
    </row>
    <row r="343" spans="2:12" s="50" customFormat="1" ht="69.75" customHeight="1">
      <c r="B343" s="85">
        <v>80121700</v>
      </c>
      <c r="C343" s="117" t="s">
        <v>512</v>
      </c>
      <c r="D343" s="107" t="s">
        <v>230</v>
      </c>
      <c r="E343" s="81" t="s">
        <v>246</v>
      </c>
      <c r="F343" s="48" t="s">
        <v>247</v>
      </c>
      <c r="G343" s="58" t="s">
        <v>520</v>
      </c>
      <c r="H343" s="35">
        <v>97750000</v>
      </c>
      <c r="I343" s="35">
        <v>97750000</v>
      </c>
      <c r="J343" s="81" t="s">
        <v>36</v>
      </c>
      <c r="K343" s="81" t="s">
        <v>66</v>
      </c>
      <c r="L343" s="40" t="s">
        <v>522</v>
      </c>
    </row>
    <row r="344" spans="2:12" s="50" customFormat="1" ht="85.5" customHeight="1">
      <c r="B344" s="85">
        <v>80121700</v>
      </c>
      <c r="C344" s="117" t="s">
        <v>513</v>
      </c>
      <c r="D344" s="107" t="s">
        <v>230</v>
      </c>
      <c r="E344" s="81" t="s">
        <v>521</v>
      </c>
      <c r="F344" s="48" t="s">
        <v>247</v>
      </c>
      <c r="G344" s="58" t="s">
        <v>520</v>
      </c>
      <c r="H344" s="35">
        <v>80960000</v>
      </c>
      <c r="I344" s="35">
        <v>80000000</v>
      </c>
      <c r="J344" s="81" t="s">
        <v>36</v>
      </c>
      <c r="K344" s="81" t="s">
        <v>66</v>
      </c>
      <c r="L344" s="40" t="s">
        <v>522</v>
      </c>
    </row>
    <row r="345" spans="2:12" s="50" customFormat="1" ht="55.5" customHeight="1">
      <c r="B345" s="85">
        <v>80121700</v>
      </c>
      <c r="C345" s="117" t="s">
        <v>514</v>
      </c>
      <c r="D345" s="107" t="s">
        <v>230</v>
      </c>
      <c r="E345" s="81" t="s">
        <v>246</v>
      </c>
      <c r="F345" s="48" t="s">
        <v>247</v>
      </c>
      <c r="G345" s="58" t="s">
        <v>520</v>
      </c>
      <c r="H345" s="35">
        <v>21735000</v>
      </c>
      <c r="I345" s="35">
        <v>21735000</v>
      </c>
      <c r="J345" s="81" t="s">
        <v>36</v>
      </c>
      <c r="K345" s="81" t="s">
        <v>66</v>
      </c>
      <c r="L345" s="40" t="s">
        <v>522</v>
      </c>
    </row>
    <row r="346" spans="2:12" s="50" customFormat="1" ht="105">
      <c r="B346" s="85">
        <v>80121700</v>
      </c>
      <c r="C346" s="117" t="s">
        <v>515</v>
      </c>
      <c r="D346" s="107" t="s">
        <v>52</v>
      </c>
      <c r="E346" s="81" t="s">
        <v>246</v>
      </c>
      <c r="F346" s="48" t="s">
        <v>247</v>
      </c>
      <c r="G346" s="58" t="s">
        <v>520</v>
      </c>
      <c r="H346" s="35">
        <v>135000000</v>
      </c>
      <c r="I346" s="35">
        <v>135000000</v>
      </c>
      <c r="J346" s="81" t="s">
        <v>36</v>
      </c>
      <c r="K346" s="81" t="s">
        <v>66</v>
      </c>
      <c r="L346" s="40" t="s">
        <v>522</v>
      </c>
    </row>
    <row r="347" spans="2:12" s="50" customFormat="1" ht="75">
      <c r="B347" s="85" t="s">
        <v>640</v>
      </c>
      <c r="C347" s="117" t="s">
        <v>638</v>
      </c>
      <c r="D347" s="107" t="s">
        <v>52</v>
      </c>
      <c r="E347" s="81" t="s">
        <v>639</v>
      </c>
      <c r="F347" s="48" t="s">
        <v>247</v>
      </c>
      <c r="G347" s="58" t="s">
        <v>520</v>
      </c>
      <c r="H347" s="35">
        <v>19279412</v>
      </c>
      <c r="I347" s="35">
        <f>H347</f>
        <v>19279412</v>
      </c>
      <c r="J347" s="81" t="s">
        <v>36</v>
      </c>
      <c r="K347" s="81" t="s">
        <v>66</v>
      </c>
      <c r="L347" s="40" t="s">
        <v>522</v>
      </c>
    </row>
    <row r="348" spans="2:12" s="50" customFormat="1" ht="152.25" customHeight="1">
      <c r="B348" s="20">
        <v>80121700</v>
      </c>
      <c r="C348" s="21" t="s">
        <v>516</v>
      </c>
      <c r="D348" s="56" t="s">
        <v>52</v>
      </c>
      <c r="E348" s="56" t="s">
        <v>41</v>
      </c>
      <c r="F348" s="52" t="s">
        <v>247</v>
      </c>
      <c r="G348" s="52" t="s">
        <v>520</v>
      </c>
      <c r="H348" s="57">
        <v>135000000</v>
      </c>
      <c r="I348" s="57">
        <v>135000000</v>
      </c>
      <c r="J348" s="51" t="s">
        <v>36</v>
      </c>
      <c r="K348" s="51" t="s">
        <v>66</v>
      </c>
      <c r="L348" s="40" t="s">
        <v>522</v>
      </c>
    </row>
    <row r="349" spans="2:12" s="50" customFormat="1" ht="114.75">
      <c r="B349" s="20">
        <v>80121700</v>
      </c>
      <c r="C349" s="21" t="s">
        <v>517</v>
      </c>
      <c r="D349" s="56" t="s">
        <v>52</v>
      </c>
      <c r="E349" s="56" t="s">
        <v>246</v>
      </c>
      <c r="F349" s="52" t="s">
        <v>247</v>
      </c>
      <c r="G349" s="52" t="s">
        <v>520</v>
      </c>
      <c r="H349" s="57">
        <v>318125000</v>
      </c>
      <c r="I349" s="57">
        <v>318125000</v>
      </c>
      <c r="J349" s="51" t="s">
        <v>36</v>
      </c>
      <c r="K349" s="51" t="s">
        <v>66</v>
      </c>
      <c r="L349" s="40" t="s">
        <v>522</v>
      </c>
    </row>
    <row r="350" spans="2:12" s="50" customFormat="1" ht="76.5">
      <c r="B350" s="20">
        <v>84111500</v>
      </c>
      <c r="C350" s="21" t="s">
        <v>518</v>
      </c>
      <c r="D350" s="56" t="s">
        <v>52</v>
      </c>
      <c r="E350" s="56" t="s">
        <v>246</v>
      </c>
      <c r="F350" s="52" t="s">
        <v>247</v>
      </c>
      <c r="G350" s="52" t="s">
        <v>520</v>
      </c>
      <c r="H350" s="57">
        <v>50400000</v>
      </c>
      <c r="I350" s="57">
        <v>50400000</v>
      </c>
      <c r="J350" s="51" t="s">
        <v>36</v>
      </c>
      <c r="K350" s="51" t="s">
        <v>66</v>
      </c>
      <c r="L350" s="40" t="s">
        <v>522</v>
      </c>
    </row>
    <row r="351" spans="2:12" s="50" customFormat="1" ht="76.5">
      <c r="B351" s="20">
        <v>86101713</v>
      </c>
      <c r="C351" s="21" t="s">
        <v>519</v>
      </c>
      <c r="D351" s="56" t="s">
        <v>230</v>
      </c>
      <c r="E351" s="56" t="s">
        <v>250</v>
      </c>
      <c r="F351" s="52" t="s">
        <v>247</v>
      </c>
      <c r="G351" s="52" t="s">
        <v>520</v>
      </c>
      <c r="H351" s="57">
        <v>19950000</v>
      </c>
      <c r="I351" s="57">
        <v>19950000</v>
      </c>
      <c r="J351" s="51" t="s">
        <v>36</v>
      </c>
      <c r="K351" s="51" t="s">
        <v>66</v>
      </c>
      <c r="L351" s="40" t="s">
        <v>522</v>
      </c>
    </row>
    <row r="352" spans="2:12" s="50" customFormat="1" ht="60">
      <c r="B352" s="119">
        <v>80131500</v>
      </c>
      <c r="C352" s="21" t="s">
        <v>689</v>
      </c>
      <c r="D352" s="56" t="s">
        <v>214</v>
      </c>
      <c r="E352" s="56" t="s">
        <v>276</v>
      </c>
      <c r="F352" s="52" t="s">
        <v>509</v>
      </c>
      <c r="G352" s="52" t="s">
        <v>40</v>
      </c>
      <c r="H352" s="57">
        <f>44467652+44467652</f>
        <v>88935304</v>
      </c>
      <c r="I352" s="57">
        <f aca="true" t="shared" si="7" ref="I352:I361">H352</f>
        <v>88935304</v>
      </c>
      <c r="J352" s="51" t="s">
        <v>36</v>
      </c>
      <c r="K352" s="51" t="s">
        <v>251</v>
      </c>
      <c r="L352" s="40" t="s">
        <v>286</v>
      </c>
    </row>
    <row r="353" spans="2:12" s="50" customFormat="1" ht="102">
      <c r="B353" s="20">
        <v>80131502</v>
      </c>
      <c r="C353" s="21" t="s">
        <v>690</v>
      </c>
      <c r="D353" s="56" t="s">
        <v>230</v>
      </c>
      <c r="E353" s="56" t="s">
        <v>250</v>
      </c>
      <c r="F353" s="52" t="s">
        <v>184</v>
      </c>
      <c r="G353" s="52" t="s">
        <v>40</v>
      </c>
      <c r="H353" s="57">
        <v>55736124</v>
      </c>
      <c r="I353" s="57">
        <f t="shared" si="7"/>
        <v>55736124</v>
      </c>
      <c r="J353" s="51" t="s">
        <v>36</v>
      </c>
      <c r="K353" s="51" t="s">
        <v>251</v>
      </c>
      <c r="L353" s="40" t="s">
        <v>286</v>
      </c>
    </row>
    <row r="354" spans="2:12" s="50" customFormat="1" ht="51">
      <c r="B354" s="20" t="s">
        <v>693</v>
      </c>
      <c r="C354" s="21" t="s">
        <v>692</v>
      </c>
      <c r="D354" s="56" t="s">
        <v>694</v>
      </c>
      <c r="E354" s="56" t="s">
        <v>607</v>
      </c>
      <c r="F354" s="52" t="s">
        <v>184</v>
      </c>
      <c r="G354" s="52" t="s">
        <v>40</v>
      </c>
      <c r="H354" s="57">
        <v>30000000</v>
      </c>
      <c r="I354" s="57">
        <f t="shared" si="7"/>
        <v>30000000</v>
      </c>
      <c r="J354" s="51" t="s">
        <v>36</v>
      </c>
      <c r="K354" s="51" t="s">
        <v>251</v>
      </c>
      <c r="L354" s="40" t="s">
        <v>305</v>
      </c>
    </row>
    <row r="355" spans="2:12" s="50" customFormat="1" ht="45">
      <c r="B355" s="20">
        <v>851116</v>
      </c>
      <c r="C355" s="21" t="s">
        <v>698</v>
      </c>
      <c r="D355" s="56" t="s">
        <v>664</v>
      </c>
      <c r="E355" s="56" t="s">
        <v>285</v>
      </c>
      <c r="F355" s="52" t="s">
        <v>460</v>
      </c>
      <c r="G355" s="52" t="s">
        <v>40</v>
      </c>
      <c r="H355" s="57">
        <v>150000000</v>
      </c>
      <c r="I355" s="57">
        <f t="shared" si="7"/>
        <v>150000000</v>
      </c>
      <c r="J355" s="51" t="s">
        <v>36</v>
      </c>
      <c r="K355" s="51" t="s">
        <v>251</v>
      </c>
      <c r="L355" s="40" t="s">
        <v>305</v>
      </c>
    </row>
    <row r="356" spans="2:12" s="50" customFormat="1" ht="45">
      <c r="B356" s="20">
        <v>801015</v>
      </c>
      <c r="C356" s="21" t="s">
        <v>699</v>
      </c>
      <c r="D356" s="56" t="s">
        <v>666</v>
      </c>
      <c r="E356" s="56" t="s">
        <v>429</v>
      </c>
      <c r="F356" s="52" t="s">
        <v>184</v>
      </c>
      <c r="G356" s="52" t="s">
        <v>40</v>
      </c>
      <c r="H356" s="57">
        <v>16800000</v>
      </c>
      <c r="I356" s="57">
        <f t="shared" si="7"/>
        <v>16800000</v>
      </c>
      <c r="J356" s="51" t="s">
        <v>36</v>
      </c>
      <c r="K356" s="51" t="s">
        <v>251</v>
      </c>
      <c r="L356" s="40" t="s">
        <v>305</v>
      </c>
    </row>
    <row r="357" spans="2:12" s="50" customFormat="1" ht="60">
      <c r="B357" s="20">
        <v>80131502</v>
      </c>
      <c r="C357" s="21" t="s">
        <v>700</v>
      </c>
      <c r="D357" s="56" t="s">
        <v>214</v>
      </c>
      <c r="E357" s="56" t="s">
        <v>289</v>
      </c>
      <c r="F357" s="52" t="s">
        <v>701</v>
      </c>
      <c r="G357" s="52" t="s">
        <v>40</v>
      </c>
      <c r="H357" s="57">
        <v>42854124</v>
      </c>
      <c r="I357" s="57">
        <f t="shared" si="7"/>
        <v>42854124</v>
      </c>
      <c r="J357" s="51" t="s">
        <v>36</v>
      </c>
      <c r="K357" s="51" t="s">
        <v>251</v>
      </c>
      <c r="L357" s="40" t="s">
        <v>286</v>
      </c>
    </row>
    <row r="358" spans="2:12" s="50" customFormat="1" ht="51">
      <c r="B358" s="20">
        <v>801216</v>
      </c>
      <c r="C358" s="21" t="s">
        <v>703</v>
      </c>
      <c r="D358" s="56" t="s">
        <v>214</v>
      </c>
      <c r="E358" s="56" t="s">
        <v>276</v>
      </c>
      <c r="F358" s="52" t="s">
        <v>701</v>
      </c>
      <c r="G358" s="52" t="s">
        <v>40</v>
      </c>
      <c r="H358" s="57">
        <v>39287000</v>
      </c>
      <c r="I358" s="57">
        <f t="shared" si="7"/>
        <v>39287000</v>
      </c>
      <c r="J358" s="51" t="s">
        <v>36</v>
      </c>
      <c r="K358" s="51" t="s">
        <v>251</v>
      </c>
      <c r="L358" s="40" t="s">
        <v>764</v>
      </c>
    </row>
    <row r="359" spans="2:12" s="50" customFormat="1" ht="74.25" customHeight="1">
      <c r="B359" s="20">
        <v>80121600</v>
      </c>
      <c r="C359" s="21" t="s">
        <v>706</v>
      </c>
      <c r="D359" s="56" t="s">
        <v>215</v>
      </c>
      <c r="E359" s="56" t="s">
        <v>707</v>
      </c>
      <c r="F359" s="52" t="s">
        <v>701</v>
      </c>
      <c r="G359" s="52" t="s">
        <v>40</v>
      </c>
      <c r="H359" s="57">
        <v>275625000</v>
      </c>
      <c r="I359" s="57">
        <f t="shared" si="7"/>
        <v>275625000</v>
      </c>
      <c r="J359" s="51" t="s">
        <v>36</v>
      </c>
      <c r="K359" s="51" t="s">
        <v>251</v>
      </c>
      <c r="L359" s="40" t="s">
        <v>764</v>
      </c>
    </row>
    <row r="360" spans="2:12" s="50" customFormat="1" ht="45">
      <c r="B360" s="20">
        <v>81111800</v>
      </c>
      <c r="C360" s="21" t="s">
        <v>712</v>
      </c>
      <c r="D360" s="56" t="s">
        <v>713</v>
      </c>
      <c r="E360" s="56" t="s">
        <v>714</v>
      </c>
      <c r="F360" s="52" t="s">
        <v>701</v>
      </c>
      <c r="G360" s="52" t="s">
        <v>40</v>
      </c>
      <c r="H360" s="57">
        <v>13650000</v>
      </c>
      <c r="I360" s="57">
        <f t="shared" si="7"/>
        <v>13650000</v>
      </c>
      <c r="J360" s="51" t="s">
        <v>36</v>
      </c>
      <c r="K360" s="51" t="s">
        <v>251</v>
      </c>
      <c r="L360" s="40" t="s">
        <v>522</v>
      </c>
    </row>
    <row r="361" spans="2:12" s="50" customFormat="1" ht="51">
      <c r="B361" s="20" t="s">
        <v>718</v>
      </c>
      <c r="C361" s="21" t="s">
        <v>717</v>
      </c>
      <c r="D361" s="56" t="s">
        <v>713</v>
      </c>
      <c r="E361" s="56" t="s">
        <v>719</v>
      </c>
      <c r="F361" s="52" t="s">
        <v>720</v>
      </c>
      <c r="G361" s="52" t="s">
        <v>207</v>
      </c>
      <c r="H361" s="57">
        <v>523872141</v>
      </c>
      <c r="I361" s="57">
        <f t="shared" si="7"/>
        <v>523872141</v>
      </c>
      <c r="J361" s="51" t="s">
        <v>36</v>
      </c>
      <c r="K361" s="51" t="s">
        <v>251</v>
      </c>
      <c r="L361" s="40" t="s">
        <v>736</v>
      </c>
    </row>
    <row r="362" spans="2:12" s="50" customFormat="1" ht="51">
      <c r="B362" s="20">
        <v>80111623</v>
      </c>
      <c r="C362" s="21" t="s">
        <v>725</v>
      </c>
      <c r="D362" s="56" t="s">
        <v>642</v>
      </c>
      <c r="E362" s="56" t="s">
        <v>726</v>
      </c>
      <c r="F362" s="52" t="s">
        <v>64</v>
      </c>
      <c r="G362" s="52" t="s">
        <v>727</v>
      </c>
      <c r="H362" s="57">
        <v>600000000</v>
      </c>
      <c r="I362" s="57">
        <f>H362</f>
        <v>600000000</v>
      </c>
      <c r="J362" s="51" t="s">
        <v>36</v>
      </c>
      <c r="K362" s="51" t="s">
        <v>251</v>
      </c>
      <c r="L362" s="59" t="s">
        <v>315</v>
      </c>
    </row>
    <row r="363" spans="2:12" s="50" customFormat="1" ht="50.25" customHeight="1">
      <c r="B363" s="20">
        <v>53102700</v>
      </c>
      <c r="C363" s="21" t="s">
        <v>733</v>
      </c>
      <c r="D363" s="56" t="s">
        <v>449</v>
      </c>
      <c r="E363" s="56" t="s">
        <v>735</v>
      </c>
      <c r="F363" s="52" t="s">
        <v>618</v>
      </c>
      <c r="G363" s="52" t="s">
        <v>734</v>
      </c>
      <c r="H363" s="57">
        <v>25000000</v>
      </c>
      <c r="I363" s="57">
        <f>H363</f>
        <v>25000000</v>
      </c>
      <c r="J363" s="51" t="s">
        <v>36</v>
      </c>
      <c r="K363" s="51" t="s">
        <v>251</v>
      </c>
      <c r="L363" s="59" t="s">
        <v>305</v>
      </c>
    </row>
    <row r="364" spans="2:12" s="50" customFormat="1" ht="68.25" customHeight="1">
      <c r="B364" s="20" t="s">
        <v>748</v>
      </c>
      <c r="C364" s="21" t="s">
        <v>745</v>
      </c>
      <c r="D364" s="56">
        <v>43678</v>
      </c>
      <c r="E364" s="56" t="s">
        <v>746</v>
      </c>
      <c r="F364" s="52" t="s">
        <v>747</v>
      </c>
      <c r="G364" s="52" t="s">
        <v>734</v>
      </c>
      <c r="H364" s="57">
        <v>52915945</v>
      </c>
      <c r="I364" s="57">
        <v>52915945</v>
      </c>
      <c r="J364" s="51" t="s">
        <v>36</v>
      </c>
      <c r="K364" s="51" t="s">
        <v>66</v>
      </c>
      <c r="L364" s="59" t="s">
        <v>315</v>
      </c>
    </row>
    <row r="365" spans="2:12" s="50" customFormat="1" ht="45" customHeight="1">
      <c r="B365" s="20">
        <v>85101700</v>
      </c>
      <c r="C365" s="21" t="s">
        <v>739</v>
      </c>
      <c r="D365" s="56">
        <v>43678</v>
      </c>
      <c r="E365" s="56" t="s">
        <v>285</v>
      </c>
      <c r="F365" s="52" t="s">
        <v>740</v>
      </c>
      <c r="G365" s="52" t="s">
        <v>741</v>
      </c>
      <c r="H365" s="57">
        <v>10000000</v>
      </c>
      <c r="I365" s="57">
        <v>10000000</v>
      </c>
      <c r="J365" s="51" t="s">
        <v>36</v>
      </c>
      <c r="K365" s="51" t="s">
        <v>66</v>
      </c>
      <c r="L365" s="59" t="s">
        <v>742</v>
      </c>
    </row>
    <row r="366" spans="2:12" s="50" customFormat="1" ht="78.75" customHeight="1">
      <c r="B366" s="119">
        <v>80121700</v>
      </c>
      <c r="C366" s="21" t="s">
        <v>750</v>
      </c>
      <c r="D366" s="56" t="s">
        <v>749</v>
      </c>
      <c r="E366" s="56" t="s">
        <v>751</v>
      </c>
      <c r="F366" s="52" t="s">
        <v>752</v>
      </c>
      <c r="G366" s="52" t="s">
        <v>40</v>
      </c>
      <c r="H366" s="57">
        <v>166000000</v>
      </c>
      <c r="I366" s="57">
        <f>H366</f>
        <v>166000000</v>
      </c>
      <c r="J366" s="51" t="s">
        <v>36</v>
      </c>
      <c r="K366" s="51" t="s">
        <v>37</v>
      </c>
      <c r="L366" s="120" t="s">
        <v>315</v>
      </c>
    </row>
    <row r="367" spans="2:12" ht="15">
      <c r="B367" s="22"/>
      <c r="C367" s="22"/>
      <c r="D367" s="23"/>
      <c r="E367" s="23"/>
      <c r="F367" s="22"/>
      <c r="G367" s="22"/>
      <c r="H367" s="55"/>
      <c r="I367" s="22"/>
      <c r="J367" s="22"/>
      <c r="K367" s="22"/>
      <c r="L367" s="22"/>
    </row>
    <row r="368" spans="2:8" ht="30.75" thickBot="1">
      <c r="B368" s="10" t="s">
        <v>21</v>
      </c>
      <c r="C368" s="9"/>
      <c r="D368" s="32"/>
      <c r="H368" s="64"/>
    </row>
    <row r="369" spans="2:4" ht="30">
      <c r="B369" s="11" t="s">
        <v>6</v>
      </c>
      <c r="C369" s="13" t="s">
        <v>22</v>
      </c>
      <c r="D369" s="30" t="s">
        <v>14</v>
      </c>
    </row>
    <row r="370" spans="2:4" ht="15">
      <c r="B370" s="118"/>
      <c r="C370" s="118"/>
      <c r="D370" s="33"/>
    </row>
    <row r="371" spans="2:4" ht="15">
      <c r="B371" s="118"/>
      <c r="C371" s="118"/>
      <c r="D371" s="33"/>
    </row>
    <row r="372" spans="2:4" ht="15">
      <c r="B372" s="118"/>
      <c r="C372" s="118"/>
      <c r="D372" s="33"/>
    </row>
  </sheetData>
  <sheetProtection/>
  <autoFilter ref="B18:L369"/>
  <mergeCells count="2">
    <mergeCell ref="F5:I9"/>
    <mergeCell ref="F11:I15"/>
  </mergeCells>
  <hyperlinks>
    <hyperlink ref="C8" r:id="rId1" display="www.itagui.gov.co"/>
    <hyperlink ref="C11" r:id="rId2" display="contratacionitagui@itagui.gov.co"/>
    <hyperlink ref="L259" r:id="rId3" display="mailto:alex.acosta@itagui.gov.co"/>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dcterms:created xsi:type="dcterms:W3CDTF">2012-12-10T15:58:41Z</dcterms:created>
  <dcterms:modified xsi:type="dcterms:W3CDTF">2019-11-07T20:13:49Z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