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96352802\Desktop\"/>
    </mc:Choice>
  </mc:AlternateContent>
  <xr:revisionPtr revIDLastSave="0" documentId="8_{68B8142F-3379-4765-A723-B48B35814963}" xr6:coauthVersionLast="47" xr6:coauthVersionMax="47" xr10:uidLastSave="{00000000-0000-0000-0000-000000000000}"/>
  <bookViews>
    <workbookView xWindow="-120" yWindow="-120" windowWidth="29040" windowHeight="15840" xr2:uid="{D8980F5A-3C73-4E71-9C5C-D81EC9E6CD1B}"/>
  </bookViews>
  <sheets>
    <sheet name="NACIMIENTOS" sheetId="1" r:id="rId1"/>
  </sheet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9" i="1" l="1"/>
  <c r="S9" i="1" s="1"/>
  <c r="Q9" i="1"/>
  <c r="F9" i="1"/>
  <c r="E9" i="1" s="1"/>
  <c r="V7" i="1"/>
  <c r="U7" i="1" s="1"/>
  <c r="Q5" i="1"/>
  <c r="F7" i="1"/>
  <c r="E7" i="1" s="1"/>
  <c r="U9" i="1"/>
  <c r="C6" i="1"/>
  <c r="Q7" i="1" s="1"/>
  <c r="Q6" i="1"/>
  <c r="AG16" i="1" l="1"/>
  <c r="G16" i="1"/>
  <c r="T17" i="1"/>
  <c r="G17" i="1"/>
  <c r="AG17" i="1"/>
  <c r="AG18" i="1"/>
  <c r="G18" i="1"/>
  <c r="T18" i="1"/>
  <c r="AD18" i="1"/>
  <c r="AD6" i="1"/>
  <c r="AD7" i="1"/>
  <c r="AI6" i="1"/>
  <c r="AH6" i="1"/>
  <c r="V6" i="1"/>
  <c r="U6" i="1" s="1"/>
  <c r="C7" i="1"/>
  <c r="S5" i="1"/>
  <c r="S7" i="1"/>
  <c r="F6" i="1"/>
  <c r="E6" i="1" s="1"/>
  <c r="AI5" i="1"/>
  <c r="AD5" i="1"/>
  <c r="V5" i="1"/>
  <c r="U5" i="1" s="1"/>
  <c r="C5" i="1"/>
  <c r="S6" i="1"/>
  <c r="C9" i="1"/>
  <c r="AH7" i="1" s="1"/>
  <c r="AI7" i="1"/>
  <c r="F5" i="1"/>
  <c r="E5" i="1" s="1"/>
  <c r="H18" i="1"/>
  <c r="H17" i="1"/>
  <c r="H16" i="1"/>
  <c r="AG15" i="1"/>
  <c r="T15" i="1"/>
  <c r="H15" i="1"/>
  <c r="G15" i="1"/>
  <c r="AG14" i="1"/>
  <c r="T14" i="1"/>
  <c r="J14" i="1"/>
  <c r="H14" i="1"/>
  <c r="G14" i="1"/>
  <c r="AI9" i="1"/>
  <c r="AH9" i="1"/>
  <c r="AD9" i="1"/>
  <c r="C15" i="1"/>
  <c r="E15" i="1"/>
  <c r="AB17" i="1"/>
  <c r="P17" i="1"/>
  <c r="Z17" i="1"/>
  <c r="X17" i="1"/>
  <c r="J17" i="1"/>
  <c r="R17" i="1"/>
  <c r="N17" i="1"/>
  <c r="V17" i="1"/>
  <c r="AF17" i="1"/>
  <c r="AD17" i="1"/>
  <c r="L17" i="1"/>
  <c r="AH5" i="1"/>
  <c r="X5" i="1"/>
  <c r="AB5" i="1"/>
  <c r="AF5" i="1"/>
  <c r="Z5" i="1"/>
  <c r="X6" i="1"/>
  <c r="Z6" i="1"/>
  <c r="AF6" i="1"/>
  <c r="AB6" i="1"/>
  <c r="C17" i="1"/>
  <c r="E17" i="1"/>
  <c r="E18" i="1"/>
  <c r="C18" i="1"/>
  <c r="X7" i="1"/>
  <c r="AB7" i="1"/>
  <c r="AF7" i="1"/>
  <c r="Z7" i="1"/>
  <c r="X9" i="1"/>
  <c r="Z9" i="1"/>
  <c r="AF9" i="1"/>
  <c r="AB9" i="1"/>
  <c r="AF14" i="1"/>
  <c r="L14" i="1"/>
  <c r="X14" i="1"/>
  <c r="Z14" i="1"/>
  <c r="N14" i="1"/>
  <c r="R14" i="1"/>
  <c r="V14" i="1"/>
  <c r="AB14" i="1"/>
  <c r="AD14" i="1"/>
  <c r="P14" i="1"/>
  <c r="N15" i="1"/>
  <c r="P15" i="1"/>
  <c r="L15" i="1"/>
  <c r="X15" i="1"/>
  <c r="AF15" i="1"/>
  <c r="Z15" i="1"/>
  <c r="J15" i="1"/>
  <c r="R15" i="1"/>
  <c r="V15" i="1"/>
  <c r="AD15" i="1"/>
  <c r="AB15" i="1"/>
  <c r="AB16" i="1"/>
  <c r="X16" i="1"/>
  <c r="AF16" i="1"/>
  <c r="V16" i="1"/>
  <c r="Z16" i="1"/>
  <c r="J16" i="1"/>
  <c r="N16" i="1"/>
  <c r="R16" i="1"/>
  <c r="P16" i="1"/>
  <c r="L16" i="1"/>
  <c r="AD16" i="1"/>
  <c r="T16" i="1"/>
  <c r="C16" i="1"/>
  <c r="E16" i="1"/>
  <c r="E14" i="1"/>
  <c r="C14" i="1"/>
</calcChain>
</file>

<file path=xl/sharedStrings.xml><?xml version="1.0" encoding="utf-8"?>
<sst xmlns="http://schemas.openxmlformats.org/spreadsheetml/2006/main" count="102" uniqueCount="44">
  <si>
    <t>NACIMIENTOS</t>
  </si>
  <si>
    <t>NACIDOS VIVOS SEGÚN RANGO DE EDAD DE LA MADRE</t>
  </si>
  <si>
    <t>NACIDOS  VIVOS SEGÚN ZONA</t>
  </si>
  <si>
    <t xml:space="preserve">NACIDOS  VIVOS SEGÚN RÉGIMEN SEGURIDAD SOCIAL </t>
  </si>
  <si>
    <t>AÑO</t>
  </si>
  <si>
    <t>MASCULINO</t>
  </si>
  <si>
    <t>FEMENINO</t>
  </si>
  <si>
    <t>TOTAL</t>
  </si>
  <si>
    <t>10 a 14</t>
  </si>
  <si>
    <t>15 a 19</t>
  </si>
  <si>
    <t>20 a 24</t>
  </si>
  <si>
    <t>25 a 29</t>
  </si>
  <si>
    <t>30 a 34</t>
  </si>
  <si>
    <t>35 a 39</t>
  </si>
  <si>
    <t>40 a 44</t>
  </si>
  <si>
    <t>45 a 49</t>
  </si>
  <si>
    <t>50 a 54</t>
  </si>
  <si>
    <t>SIN DATO</t>
  </si>
  <si>
    <t>URBANO</t>
  </si>
  <si>
    <t>RURAL</t>
  </si>
  <si>
    <t>CONTRIBUTIVO</t>
  </si>
  <si>
    <t>SUBSIDIADO</t>
  </si>
  <si>
    <t>EXCEPCIÓN</t>
  </si>
  <si>
    <t>ESPECIAL</t>
  </si>
  <si>
    <t>NO
ASEGURADO</t>
  </si>
  <si>
    <t>N°</t>
  </si>
  <si>
    <t>%</t>
  </si>
  <si>
    <t>0,0%</t>
  </si>
  <si>
    <t xml:space="preserve">NACIDOS  VIVOS SEGÚN PESO AL NACER </t>
  </si>
  <si>
    <t>NACIDOS  VIVOS SEGÚN NIVEL EDUCATIVO DE LA MADRE</t>
  </si>
  <si>
    <t>&lt;2.500</t>
  </si>
  <si>
    <t>&gt;=2.500</t>
  </si>
  <si>
    <t>PREESCOLAR</t>
  </si>
  <si>
    <t>BÁSICA 
PRIMARIA</t>
  </si>
  <si>
    <t>BÁSICA SECUNDARIA</t>
  </si>
  <si>
    <t>MEDIA 
ACADÉMICA
O CLÁSICA</t>
  </si>
  <si>
    <t>MEDIA TÉCNICA</t>
  </si>
  <si>
    <t>NORMALISTA</t>
  </si>
  <si>
    <t>TÉCNICA PROFESIONAL</t>
  </si>
  <si>
    <t>TECNOLÓGICA</t>
  </si>
  <si>
    <t>PROFESIONAL</t>
  </si>
  <si>
    <t>POSGRADO</t>
  </si>
  <si>
    <t>NINGUNO</t>
  </si>
  <si>
    <t>Fuente: construcción propia, datos suministrados por Secretaría de Salud de Itagüí.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</si>
</sst>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0" xfId="0" applyFill="1"/>
    <xf numFmtId="0" fontId="0" fillId="3" borderId="1" xfId="0" applyFill="1" applyBorder="1" applyAlignment="1" applyProtection="1">
      <alignment horizontal="center" vertical="center" wrapText="1" readingOrder="1"/>
      <protection hidden="1"/>
    </xf>
    <xf numFmtId="3" fontId="0" fillId="3" borderId="11" xfId="0" applyNumberFormat="1" applyFill="1" applyBorder="1" applyAlignment="1" applyProtection="1">
      <alignment horizontal="center" vertical="center" wrapText="1" readingOrder="1"/>
      <protection hidden="1"/>
    </xf>
    <xf numFmtId="0" fontId="0" fillId="3" borderId="12" xfId="0" applyFill="1" applyBorder="1" applyAlignment="1" applyProtection="1">
      <alignment horizontal="center" vertical="center" wrapText="1" readingOrder="1"/>
      <protection hidden="1"/>
    </xf>
    <xf numFmtId="3" fontId="0" fillId="3" borderId="12" xfId="0" applyNumberFormat="1" applyFill="1" applyBorder="1" applyAlignment="1" applyProtection="1">
      <alignment horizontal="center" vertical="center" wrapText="1" readingOrder="1"/>
      <protection hidden="1"/>
    </xf>
    <xf numFmtId="0" fontId="0" fillId="3" borderId="13" xfId="0" applyFill="1" applyBorder="1" applyAlignment="1" applyProtection="1">
      <alignment horizontal="center" vertical="center" wrapText="1" readingOrder="1"/>
      <protection hidden="1"/>
    </xf>
    <xf numFmtId="1" fontId="0" fillId="3" borderId="23" xfId="0" applyNumberFormat="1" applyFill="1" applyBorder="1" applyAlignment="1" applyProtection="1">
      <alignment horizontal="right" vertical="center"/>
      <protection locked="0"/>
    </xf>
    <xf numFmtId="1" fontId="0" fillId="3" borderId="24" xfId="0" applyNumberFormat="1" applyFill="1" applyBorder="1" applyAlignment="1" applyProtection="1">
      <alignment horizontal="right" vertical="center"/>
      <protection locked="0"/>
    </xf>
    <xf numFmtId="0" fontId="0" fillId="2" borderId="0" xfId="0" applyFill="1" applyAlignment="1" applyProtection="1">
      <alignment vertical="center"/>
      <protection hidden="1"/>
    </xf>
    <xf numFmtId="0" fontId="0" fillId="3" borderId="11" xfId="0" applyFill="1" applyBorder="1" applyAlignment="1" applyProtection="1">
      <alignment horizontal="center" vertical="center" wrapText="1" readingOrder="1"/>
      <protection hidden="1"/>
    </xf>
    <xf numFmtId="0" fontId="0" fillId="3" borderId="19" xfId="0" applyFill="1" applyBorder="1" applyAlignment="1" applyProtection="1">
      <alignment horizontal="center" vertical="center" wrapText="1" readingOrder="1"/>
      <protection hidden="1"/>
    </xf>
    <xf numFmtId="0" fontId="0" fillId="3" borderId="32" xfId="0" applyFill="1" applyBorder="1" applyAlignment="1" applyProtection="1">
      <alignment horizontal="center" vertical="center" wrapText="1" readingOrder="1"/>
      <protection hidden="1"/>
    </xf>
    <xf numFmtId="0" fontId="0" fillId="3" borderId="17" xfId="0" applyFill="1" applyBorder="1" applyAlignment="1" applyProtection="1">
      <alignment horizontal="center" vertical="center" wrapText="1" readingOrder="1"/>
      <protection hidden="1"/>
    </xf>
    <xf numFmtId="3" fontId="0" fillId="2" borderId="18" xfId="0" applyNumberFormat="1" applyFill="1" applyBorder="1" applyAlignment="1" applyProtection="1">
      <alignment horizontal="right" vertical="center"/>
      <protection hidden="1"/>
    </xf>
    <xf numFmtId="164" fontId="0" fillId="3" borderId="7" xfId="0" applyNumberFormat="1" applyFill="1" applyBorder="1" applyAlignment="1" applyProtection="1">
      <alignment horizontal="right" vertical="center" wrapText="1" readingOrder="1"/>
      <protection hidden="1"/>
    </xf>
    <xf numFmtId="3" fontId="0" fillId="2" borderId="7" xfId="0" applyNumberFormat="1" applyFill="1" applyBorder="1" applyAlignment="1" applyProtection="1">
      <alignment horizontal="right" vertical="center"/>
      <protection hidden="1"/>
    </xf>
    <xf numFmtId="164" fontId="0" fillId="3" borderId="16" xfId="0" applyNumberFormat="1" applyFill="1" applyBorder="1" applyAlignment="1" applyProtection="1">
      <alignment horizontal="right" vertical="center" wrapText="1" readingOrder="1"/>
      <protection hidden="1"/>
    </xf>
    <xf numFmtId="3" fontId="0" fillId="3" borderId="17" xfId="0" applyNumberFormat="1" applyFill="1" applyBorder="1" applyAlignment="1" applyProtection="1">
      <alignment horizontal="right" vertical="center" wrapText="1" readingOrder="1"/>
      <protection hidden="1"/>
    </xf>
    <xf numFmtId="3" fontId="0" fillId="2" borderId="16" xfId="0" applyNumberFormat="1" applyFill="1" applyBorder="1" applyAlignment="1" applyProtection="1">
      <alignment horizontal="right" vertical="center"/>
      <protection hidden="1"/>
    </xf>
    <xf numFmtId="3" fontId="0" fillId="3" borderId="17" xfId="0" applyNumberFormat="1" applyFill="1" applyBorder="1" applyAlignment="1" applyProtection="1">
      <alignment horizontal="right" vertical="center"/>
      <protection hidden="1"/>
    </xf>
    <xf numFmtId="3" fontId="0" fillId="2" borderId="7" xfId="0" applyNumberFormat="1" applyFill="1" applyBorder="1" applyAlignment="1" applyProtection="1">
      <alignment horizontal="right" vertical="center" wrapText="1" readingOrder="1"/>
      <protection hidden="1"/>
    </xf>
    <xf numFmtId="3" fontId="0" fillId="3" borderId="19" xfId="0" applyNumberFormat="1" applyFill="1" applyBorder="1" applyAlignment="1" applyProtection="1">
      <alignment horizontal="right" vertical="center"/>
      <protection hidden="1"/>
    </xf>
    <xf numFmtId="3" fontId="0" fillId="2" borderId="20" xfId="0" applyNumberFormat="1" applyFill="1" applyBorder="1" applyAlignment="1" applyProtection="1">
      <alignment horizontal="right" vertical="center"/>
      <protection hidden="1"/>
    </xf>
    <xf numFmtId="164" fontId="0" fillId="3" borderId="21" xfId="0" applyNumberFormat="1" applyFill="1" applyBorder="1" applyAlignment="1" applyProtection="1">
      <alignment horizontal="right" vertical="center" wrapText="1" readingOrder="1"/>
      <protection hidden="1"/>
    </xf>
    <xf numFmtId="3" fontId="0" fillId="2" borderId="21" xfId="0" applyNumberFormat="1" applyFill="1" applyBorder="1" applyAlignment="1" applyProtection="1">
      <alignment horizontal="right" vertical="center"/>
      <protection hidden="1"/>
    </xf>
    <xf numFmtId="164" fontId="0" fillId="3" borderId="22" xfId="0" applyNumberFormat="1" applyFill="1" applyBorder="1" applyAlignment="1" applyProtection="1">
      <alignment horizontal="right" vertical="center" wrapText="1" readingOrder="1"/>
      <protection hidden="1"/>
    </xf>
    <xf numFmtId="3" fontId="0" fillId="2" borderId="22" xfId="0" applyNumberFormat="1" applyFill="1" applyBorder="1" applyAlignment="1" applyProtection="1">
      <alignment horizontal="right" vertical="center"/>
      <protection hidden="1"/>
    </xf>
    <xf numFmtId="3" fontId="0" fillId="2" borderId="21" xfId="0" applyNumberFormat="1" applyFill="1" applyBorder="1" applyAlignment="1" applyProtection="1">
      <alignment horizontal="right" vertical="center" wrapText="1" readingOrder="1"/>
      <protection hidden="1"/>
    </xf>
    <xf numFmtId="3" fontId="0" fillId="3" borderId="10" xfId="0" applyNumberFormat="1" applyFill="1" applyBorder="1" applyAlignment="1" applyProtection="1">
      <alignment horizontal="right" vertical="center"/>
      <protection hidden="1"/>
    </xf>
    <xf numFmtId="0" fontId="0" fillId="3" borderId="23" xfId="0" applyFill="1" applyBorder="1" applyAlignment="1" applyProtection="1">
      <alignment horizontal="center" vertical="center" wrapText="1" readingOrder="1"/>
      <protection hidden="1"/>
    </xf>
    <xf numFmtId="164" fontId="0" fillId="3" borderId="12" xfId="0" applyNumberFormat="1" applyFill="1" applyBorder="1" applyAlignment="1" applyProtection="1">
      <alignment horizontal="right" vertical="center" wrapText="1" readingOrder="1"/>
      <protection hidden="1"/>
    </xf>
    <xf numFmtId="164" fontId="0" fillId="3" borderId="25" xfId="0" applyNumberFormat="1" applyFill="1" applyBorder="1" applyAlignment="1" applyProtection="1">
      <alignment horizontal="right" vertical="center" wrapText="1" readingOrder="1"/>
      <protection hidden="1"/>
    </xf>
    <xf numFmtId="3" fontId="0" fillId="3" borderId="23" xfId="0" applyNumberFormat="1" applyFill="1" applyBorder="1" applyAlignment="1" applyProtection="1">
      <alignment horizontal="right" vertical="center" wrapText="1" readingOrder="1"/>
      <protection hidden="1"/>
    </xf>
    <xf numFmtId="3" fontId="0" fillId="2" borderId="26" xfId="0" applyNumberFormat="1" applyFill="1" applyBorder="1" applyAlignment="1" applyProtection="1">
      <alignment horizontal="right" vertical="center"/>
      <protection hidden="1"/>
    </xf>
    <xf numFmtId="3" fontId="0" fillId="2" borderId="15" xfId="0" applyNumberFormat="1" applyFill="1" applyBorder="1" applyAlignment="1" applyProtection="1">
      <alignment horizontal="right" vertical="center"/>
      <protection hidden="1"/>
    </xf>
    <xf numFmtId="3" fontId="0" fillId="2" borderId="27" xfId="0" applyNumberFormat="1" applyFill="1" applyBorder="1" applyAlignment="1" applyProtection="1">
      <alignment horizontal="right" vertical="center"/>
      <protection hidden="1"/>
    </xf>
    <xf numFmtId="3" fontId="0" fillId="3" borderId="23" xfId="0" applyNumberFormat="1" applyFill="1" applyBorder="1" applyAlignment="1" applyProtection="1">
      <alignment horizontal="right" vertical="center"/>
      <protection hidden="1"/>
    </xf>
    <xf numFmtId="164" fontId="0" fillId="3" borderId="15" xfId="0" applyNumberFormat="1" applyFill="1" applyBorder="1" applyAlignment="1" applyProtection="1">
      <alignment horizontal="right" vertical="center" wrapText="1" readingOrder="1"/>
      <protection hidden="1"/>
    </xf>
    <xf numFmtId="164" fontId="0" fillId="3" borderId="27" xfId="0" applyNumberFormat="1" applyFill="1" applyBorder="1" applyAlignment="1" applyProtection="1">
      <alignment horizontal="right" vertical="center" wrapText="1" readingOrder="1"/>
      <protection hidden="1"/>
    </xf>
    <xf numFmtId="3" fontId="0" fillId="2" borderId="15" xfId="0" applyNumberFormat="1" applyFill="1" applyBorder="1" applyAlignment="1" applyProtection="1">
      <alignment horizontal="right" vertical="center" wrapText="1" readingOrder="1"/>
      <protection hidden="1"/>
    </xf>
    <xf numFmtId="3" fontId="0" fillId="2" borderId="6" xfId="0" applyNumberFormat="1" applyFill="1" applyBorder="1" applyAlignment="1" applyProtection="1">
      <alignment horizontal="right" vertical="center"/>
      <protection hidden="1"/>
    </xf>
    <xf numFmtId="3" fontId="0" fillId="3" borderId="1" xfId="0" applyNumberFormat="1" applyFill="1" applyBorder="1" applyAlignment="1" applyProtection="1">
      <alignment horizontal="right" vertical="center"/>
      <protection hidden="1"/>
    </xf>
    <xf numFmtId="3" fontId="0" fillId="2" borderId="33" xfId="0" applyNumberFormat="1" applyFill="1" applyBorder="1" applyAlignment="1" applyProtection="1">
      <alignment horizontal="right" vertical="center"/>
      <protection hidden="1"/>
    </xf>
    <xf numFmtId="3" fontId="0" fillId="2" borderId="14" xfId="0" applyNumberFormat="1" applyFill="1" applyBorder="1" applyAlignment="1" applyProtection="1">
      <alignment horizontal="right" vertical="center"/>
      <protection hidden="1"/>
    </xf>
    <xf numFmtId="0" fontId="0" fillId="3" borderId="9" xfId="0" applyFill="1" applyBorder="1" applyAlignment="1" applyProtection="1">
      <alignment horizontal="center" vertical="center" textRotation="90" wrapText="1" readingOrder="1"/>
      <protection hidden="1"/>
    </xf>
    <xf numFmtId="0" fontId="0" fillId="3" borderId="4" xfId="0" applyFill="1" applyBorder="1" applyAlignment="1" applyProtection="1">
      <alignment horizontal="center" vertical="center" textRotation="90" wrapText="1" readingOrder="1"/>
      <protection hidden="1"/>
    </xf>
    <xf numFmtId="3" fontId="0" fillId="3" borderId="31" xfId="0" applyNumberFormat="1" applyFill="1" applyBorder="1" applyAlignment="1" applyProtection="1">
      <alignment horizontal="center" vertical="center" textRotation="90" wrapText="1" readingOrder="1"/>
      <protection hidden="1"/>
    </xf>
    <xf numFmtId="3" fontId="0" fillId="3" borderId="32" xfId="0" applyNumberFormat="1" applyFill="1" applyBorder="1" applyAlignment="1" applyProtection="1">
      <alignment horizontal="center" vertical="center" textRotation="90" wrapText="1" readingOrder="1"/>
      <protection hidden="1"/>
    </xf>
    <xf numFmtId="0" fontId="0" fillId="3" borderId="2" xfId="0" applyFill="1" applyBorder="1" applyAlignment="1" applyProtection="1">
      <alignment horizontal="center" vertical="center"/>
      <protection hidden="1"/>
    </xf>
    <xf numFmtId="0" fontId="0" fillId="3" borderId="5" xfId="0" applyFill="1" applyBorder="1" applyAlignment="1" applyProtection="1">
      <alignment horizontal="center" vertical="center"/>
      <protection hidden="1"/>
    </xf>
    <xf numFmtId="0" fontId="0" fillId="3" borderId="28" xfId="0" applyFill="1" applyBorder="1" applyAlignment="1" applyProtection="1">
      <alignment horizontal="center" vertical="center"/>
      <protection hidden="1"/>
    </xf>
    <xf numFmtId="0" fontId="0" fillId="3" borderId="29" xfId="0" applyFill="1" applyBorder="1" applyAlignment="1" applyProtection="1">
      <alignment horizontal="center" vertical="center"/>
      <protection hidden="1"/>
    </xf>
    <xf numFmtId="0" fontId="0" fillId="3" borderId="30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 wrapText="1" readingOrder="1"/>
      <protection hidden="1"/>
    </xf>
    <xf numFmtId="0" fontId="0" fillId="3" borderId="10" xfId="0" applyFill="1" applyBorder="1" applyAlignment="1" applyProtection="1">
      <alignment horizontal="center" vertical="center" wrapText="1" readingOrder="1"/>
      <protection hidden="1"/>
    </xf>
    <xf numFmtId="0" fontId="0" fillId="3" borderId="8" xfId="0" applyFill="1" applyBorder="1" applyAlignment="1" applyProtection="1">
      <alignment horizontal="center" vertical="center" wrapText="1" readingOrder="1"/>
      <protection hidden="1"/>
    </xf>
    <xf numFmtId="0" fontId="0" fillId="3" borderId="9" xfId="0" applyFill="1" applyBorder="1" applyAlignment="1" applyProtection="1">
      <alignment horizontal="center" vertical="center" wrapText="1" readingOrder="1"/>
      <protection hidden="1"/>
    </xf>
    <xf numFmtId="0" fontId="0" fillId="3" borderId="4" xfId="0" applyFill="1" applyBorder="1" applyAlignment="1" applyProtection="1">
      <alignment horizontal="center" vertical="center" wrapText="1" readingOrder="1"/>
      <protection hidden="1"/>
    </xf>
    <xf numFmtId="3" fontId="0" fillId="3" borderId="1" xfId="0" applyNumberFormat="1" applyFill="1" applyBorder="1" applyAlignment="1" applyProtection="1">
      <alignment horizontal="center" vertical="center" textRotation="90" wrapText="1" readingOrder="1"/>
      <protection hidden="1"/>
    </xf>
    <xf numFmtId="3" fontId="0" fillId="3" borderId="10" xfId="0" applyNumberFormat="1" applyFill="1" applyBorder="1" applyAlignment="1" applyProtection="1">
      <alignment horizontal="center" vertical="center" textRotation="90" wrapText="1" readingOrder="1"/>
      <protection hidden="1"/>
    </xf>
    <xf numFmtId="0" fontId="0" fillId="3" borderId="8" xfId="0" applyFill="1" applyBorder="1" applyAlignment="1" applyProtection="1">
      <alignment horizontal="center" vertical="center" textRotation="90" wrapText="1" readingOrder="1"/>
      <protection hidden="1"/>
    </xf>
    <xf numFmtId="0" fontId="0" fillId="3" borderId="3" xfId="0" applyFill="1" applyBorder="1" applyAlignment="1" applyProtection="1">
      <alignment horizontal="center" vertical="center" textRotation="90" wrapText="1" readingOrder="1"/>
      <protection hidden="1"/>
    </xf>
    <xf numFmtId="0" fontId="0" fillId="3" borderId="5" xfId="0" applyFill="1" applyBorder="1" applyAlignment="1" applyProtection="1">
      <alignment horizontal="center" vertical="center" textRotation="90" wrapText="1" readingOrder="1"/>
      <protection hidden="1"/>
    </xf>
    <xf numFmtId="0" fontId="0" fillId="3" borderId="1" xfId="0" applyFill="1" applyBorder="1" applyAlignment="1" applyProtection="1">
      <alignment horizontal="center" vertical="center" textRotation="90" wrapText="1" readingOrder="1"/>
      <protection hidden="1"/>
    </xf>
    <xf numFmtId="0" fontId="0" fillId="3" borderId="10" xfId="0" applyFill="1" applyBorder="1" applyAlignment="1" applyProtection="1">
      <alignment horizontal="center" vertical="center" textRotation="90" wrapText="1" readingOrder="1"/>
      <protection hidden="1"/>
    </xf>
    <xf numFmtId="0" fontId="0" fillId="3" borderId="2" xfId="0" applyFill="1" applyBorder="1" applyAlignment="1" applyProtection="1">
      <alignment horizontal="center" vertical="center" textRotation="90" wrapText="1" readingOrder="1"/>
      <protection hidden="1"/>
    </xf>
    <xf numFmtId="0" fontId="0" fillId="3" borderId="7" xfId="0" applyFill="1" applyBorder="1" applyAlignment="1" applyProtection="1">
      <alignment horizontal="center" vertical="center" textRotation="90" wrapText="1" readingOrder="1"/>
      <protection hidden="1"/>
    </xf>
    <xf numFmtId="0" fontId="0" fillId="3" borderId="15" xfId="0" applyFill="1" applyBorder="1" applyAlignment="1" applyProtection="1">
      <alignment horizontal="center" vertical="center" textRotation="90" wrapText="1" readingOrder="1"/>
      <protection hidden="1"/>
    </xf>
    <xf numFmtId="0" fontId="0" fillId="3" borderId="35" xfId="0" applyFill="1" applyBorder="1" applyAlignment="1" applyProtection="1">
      <alignment horizontal="center" vertical="center" textRotation="90" wrapText="1" readingOrder="1"/>
      <protection hidden="1"/>
    </xf>
    <xf numFmtId="0" fontId="0" fillId="3" borderId="36" xfId="0" applyFill="1" applyBorder="1" applyAlignment="1" applyProtection="1">
      <alignment horizontal="center" vertical="center" textRotation="90" wrapText="1" readingOrder="1"/>
      <protection hidden="1"/>
    </xf>
    <xf numFmtId="0" fontId="0" fillId="3" borderId="6" xfId="0" applyFill="1" applyBorder="1" applyAlignment="1" applyProtection="1">
      <alignment horizontal="center" vertical="center" textRotation="90" wrapText="1" readingOrder="1"/>
      <protection hidden="1"/>
    </xf>
    <xf numFmtId="0" fontId="0" fillId="3" borderId="14" xfId="0" applyFill="1" applyBorder="1" applyAlignment="1" applyProtection="1">
      <alignment horizontal="center" vertical="center" textRotation="90" wrapText="1" readingOrder="1"/>
      <protection hidden="1"/>
    </xf>
    <xf numFmtId="0" fontId="0" fillId="3" borderId="34" xfId="0" applyFill="1" applyBorder="1" applyAlignment="1" applyProtection="1">
      <alignment horizontal="center" vertical="center"/>
      <protection hidden="1"/>
    </xf>
    <xf numFmtId="0" fontId="0" fillId="3" borderId="34" xfId="0" applyFill="1" applyBorder="1" applyAlignment="1" applyProtection="1">
      <alignment horizontal="center" vertical="center" wrapText="1" readingOrder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030FB-23C6-4C26-A10D-A36C3727CD68}">
  <dimension ref="A1:AI20"/>
  <sheetViews>
    <sheetView tabSelected="1" workbookViewId="0">
      <selection activeCell="J23" sqref="J23"/>
    </sheetView>
  </sheetViews>
  <sheetFormatPr baseColWidth="10" defaultRowHeight="15" x14ac:dyDescent="0.25"/>
  <cols>
    <col min="1" max="1" width="11.42578125" style="1"/>
    <col min="2" max="2" width="8.140625" style="1" customWidth="1"/>
    <col min="3" max="3" width="6.85546875" style="1" customWidth="1"/>
    <col min="4" max="5" width="7.140625" style="1" customWidth="1"/>
    <col min="6" max="6" width="7.28515625" style="1" customWidth="1"/>
    <col min="7" max="7" width="6.5703125" style="1" customWidth="1"/>
    <col min="8" max="8" width="6.7109375" style="1" customWidth="1"/>
    <col min="9" max="9" width="6.5703125" style="1" customWidth="1"/>
    <col min="10" max="10" width="10.140625" style="1" customWidth="1"/>
    <col min="11" max="11" width="8" style="1" customWidth="1"/>
    <col min="12" max="12" width="11.140625" style="1" customWidth="1"/>
    <col min="13" max="13" width="8.5703125" style="1" customWidth="1"/>
    <col min="14" max="14" width="11.42578125" style="1"/>
    <col min="15" max="15" width="7.85546875" style="1" customWidth="1"/>
    <col min="16" max="16" width="11.42578125" style="1"/>
    <col min="17" max="17" width="7.7109375" style="1" customWidth="1"/>
    <col min="18" max="18" width="11.42578125" style="1"/>
    <col min="19" max="19" width="8.5703125" style="1" customWidth="1"/>
    <col min="20" max="20" width="9.42578125" style="1" customWidth="1"/>
    <col min="21" max="21" width="8.42578125" style="1" customWidth="1"/>
    <col min="22" max="22" width="11.85546875" style="1" customWidth="1"/>
    <col min="23" max="16384" width="11.42578125" style="1"/>
  </cols>
  <sheetData>
    <row r="1" spans="1:35" ht="15.75" thickBot="1" x14ac:dyDescent="0.3"/>
    <row r="2" spans="1:35" ht="29.25" customHeight="1" thickBot="1" x14ac:dyDescent="0.3">
      <c r="A2" s="73" t="s">
        <v>0</v>
      </c>
      <c r="B2" s="73"/>
      <c r="C2" s="73"/>
      <c r="D2" s="73"/>
      <c r="E2" s="73"/>
      <c r="F2" s="73"/>
      <c r="G2" s="74" t="s">
        <v>1</v>
      </c>
      <c r="H2" s="74"/>
      <c r="I2" s="74"/>
      <c r="J2" s="74"/>
      <c r="K2" s="74"/>
      <c r="L2" s="74"/>
      <c r="M2" s="74"/>
      <c r="N2" s="74"/>
      <c r="O2" s="74"/>
      <c r="P2" s="74"/>
      <c r="Q2" s="74"/>
      <c r="R2" s="73" t="s">
        <v>2</v>
      </c>
      <c r="S2" s="73"/>
      <c r="T2" s="73"/>
      <c r="U2" s="73"/>
      <c r="V2" s="73"/>
      <c r="W2" s="73" t="s">
        <v>3</v>
      </c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</row>
    <row r="3" spans="1:35" ht="78" customHeight="1" thickBot="1" x14ac:dyDescent="0.3">
      <c r="A3" s="54" t="s">
        <v>4</v>
      </c>
      <c r="B3" s="66" t="s">
        <v>5</v>
      </c>
      <c r="C3" s="62"/>
      <c r="D3" s="46" t="s">
        <v>6</v>
      </c>
      <c r="E3" s="63"/>
      <c r="F3" s="59" t="s">
        <v>7</v>
      </c>
      <c r="G3" s="71" t="s">
        <v>8</v>
      </c>
      <c r="H3" s="67" t="s">
        <v>9</v>
      </c>
      <c r="I3" s="67" t="s">
        <v>10</v>
      </c>
      <c r="J3" s="67" t="s">
        <v>11</v>
      </c>
      <c r="K3" s="67" t="s">
        <v>12</v>
      </c>
      <c r="L3" s="67" t="s">
        <v>13</v>
      </c>
      <c r="M3" s="67" t="s">
        <v>14</v>
      </c>
      <c r="N3" s="67" t="s">
        <v>15</v>
      </c>
      <c r="O3" s="67" t="s">
        <v>16</v>
      </c>
      <c r="P3" s="69" t="s">
        <v>17</v>
      </c>
      <c r="Q3" s="59" t="s">
        <v>7</v>
      </c>
      <c r="R3" s="56" t="s">
        <v>18</v>
      </c>
      <c r="S3" s="57"/>
      <c r="T3" s="57" t="s">
        <v>19</v>
      </c>
      <c r="U3" s="58"/>
      <c r="V3" s="64" t="s">
        <v>7</v>
      </c>
      <c r="W3" s="66" t="s">
        <v>20</v>
      </c>
      <c r="X3" s="62"/>
      <c r="Y3" s="46" t="s">
        <v>21</v>
      </c>
      <c r="Z3" s="62"/>
      <c r="AA3" s="46" t="s">
        <v>22</v>
      </c>
      <c r="AB3" s="62"/>
      <c r="AC3" s="46" t="s">
        <v>23</v>
      </c>
      <c r="AD3" s="62"/>
      <c r="AE3" s="46" t="s">
        <v>24</v>
      </c>
      <c r="AF3" s="62"/>
      <c r="AG3" s="46" t="s">
        <v>17</v>
      </c>
      <c r="AH3" s="63"/>
      <c r="AI3" s="59" t="s">
        <v>7</v>
      </c>
    </row>
    <row r="4" spans="1:35" ht="15.75" thickBot="1" x14ac:dyDescent="0.3">
      <c r="A4" s="55"/>
      <c r="B4" s="3" t="s">
        <v>25</v>
      </c>
      <c r="C4" s="4" t="s">
        <v>26</v>
      </c>
      <c r="D4" s="5" t="s">
        <v>25</v>
      </c>
      <c r="E4" s="6" t="s">
        <v>26</v>
      </c>
      <c r="F4" s="60"/>
      <c r="G4" s="72"/>
      <c r="H4" s="68"/>
      <c r="I4" s="68"/>
      <c r="J4" s="68"/>
      <c r="K4" s="68"/>
      <c r="L4" s="68"/>
      <c r="M4" s="68"/>
      <c r="N4" s="68"/>
      <c r="O4" s="68"/>
      <c r="P4" s="70"/>
      <c r="Q4" s="60"/>
      <c r="R4" s="3" t="s">
        <v>25</v>
      </c>
      <c r="S4" s="4" t="s">
        <v>26</v>
      </c>
      <c r="T4" s="5" t="s">
        <v>25</v>
      </c>
      <c r="U4" s="6" t="s">
        <v>26</v>
      </c>
      <c r="V4" s="65"/>
      <c r="W4" s="3" t="s">
        <v>25</v>
      </c>
      <c r="X4" s="4" t="s">
        <v>26</v>
      </c>
      <c r="Y4" s="5" t="s">
        <v>25</v>
      </c>
      <c r="Z4" s="4" t="s">
        <v>26</v>
      </c>
      <c r="AA4" s="5" t="s">
        <v>25</v>
      </c>
      <c r="AB4" s="4" t="s">
        <v>26</v>
      </c>
      <c r="AC4" s="5" t="s">
        <v>25</v>
      </c>
      <c r="AD4" s="4" t="s">
        <v>26</v>
      </c>
      <c r="AE4" s="5" t="s">
        <v>25</v>
      </c>
      <c r="AF4" s="4" t="s">
        <v>26</v>
      </c>
      <c r="AG4" s="5" t="s">
        <v>25</v>
      </c>
      <c r="AH4" s="6" t="s">
        <v>26</v>
      </c>
      <c r="AI4" s="60"/>
    </row>
    <row r="5" spans="1:35" x14ac:dyDescent="0.25">
      <c r="A5" s="13">
        <v>2019</v>
      </c>
      <c r="B5" s="14">
        <v>1272</v>
      </c>
      <c r="C5" s="15">
        <f>IF(B5&gt;0,B5/F5,"0,0%")</f>
        <v>0.51960784313725494</v>
      </c>
      <c r="D5" s="16">
        <v>1176</v>
      </c>
      <c r="E5" s="17">
        <f>IF(D5&gt;0,D5/F5,"0,0%")</f>
        <v>0.48039215686274511</v>
      </c>
      <c r="F5" s="18">
        <f>SUM(B5+D5)</f>
        <v>2448</v>
      </c>
      <c r="G5" s="14">
        <v>11</v>
      </c>
      <c r="H5" s="16">
        <v>262</v>
      </c>
      <c r="I5" s="16">
        <v>753</v>
      </c>
      <c r="J5" s="16">
        <v>714</v>
      </c>
      <c r="K5" s="16">
        <v>452</v>
      </c>
      <c r="L5" s="16">
        <v>207</v>
      </c>
      <c r="M5" s="16">
        <v>46</v>
      </c>
      <c r="N5" s="16">
        <v>3</v>
      </c>
      <c r="O5" s="16">
        <v>0</v>
      </c>
      <c r="P5" s="19">
        <v>0</v>
      </c>
      <c r="Q5" s="20">
        <f>SUM(G5:P5)</f>
        <v>2448</v>
      </c>
      <c r="R5" s="14">
        <v>2099</v>
      </c>
      <c r="S5" s="15">
        <f>IF(R5&gt;0,R5/V5,"0,0%")</f>
        <v>0.85743464052287577</v>
      </c>
      <c r="T5" s="16">
        <v>349</v>
      </c>
      <c r="U5" s="17">
        <f>IF(T5&gt;0,T5/V5,"0,0%")</f>
        <v>0.14256535947712418</v>
      </c>
      <c r="V5" s="20">
        <f>SUM(R5+T5)</f>
        <v>2448</v>
      </c>
      <c r="W5" s="14">
        <v>1694</v>
      </c>
      <c r="X5" s="15">
        <f ca="1">IF(W5&gt;0,W5/$AF5,"0,0%")</f>
        <v>0.69199346405228757</v>
      </c>
      <c r="Y5" s="16">
        <v>427</v>
      </c>
      <c r="Z5" s="15">
        <f ca="1">IF(Y5&gt;0,Y5/$AF5,"0,0%")</f>
        <v>0.17442810457516339</v>
      </c>
      <c r="AA5" s="16">
        <v>29</v>
      </c>
      <c r="AB5" s="15">
        <f ca="1">IF(AA5&gt;0,AA5/$AF5,"0,0%")</f>
        <v>1.1846405228758169E-2</v>
      </c>
      <c r="AC5" s="16">
        <v>0</v>
      </c>
      <c r="AD5" s="15" t="str">
        <f>IF(AC5&gt;0,AC5/$AF5,"0,0%")</f>
        <v>0,0%</v>
      </c>
      <c r="AE5" s="16">
        <v>297</v>
      </c>
      <c r="AF5" s="15">
        <f ca="1">IF(AE5&gt;0,AE5/$AF5,"0,0%")</f>
        <v>0.12132352941176471</v>
      </c>
      <c r="AG5" s="21">
        <v>1</v>
      </c>
      <c r="AH5" s="17">
        <f ca="1">IF(AG5&gt;0,AG5/$AF5,"0,0%")</f>
        <v>4.084967320261438E-4</v>
      </c>
      <c r="AI5" s="22">
        <f>SUM(W5+Y5+AA5+AC5+AE5+AG5)</f>
        <v>2448</v>
      </c>
    </row>
    <row r="6" spans="1:35" x14ac:dyDescent="0.25">
      <c r="A6" s="13">
        <v>2020</v>
      </c>
      <c r="B6" s="23">
        <v>1267</v>
      </c>
      <c r="C6" s="24">
        <f>IF(B6&gt;0,B6/F6,"0,0%")</f>
        <v>0.51233319854427817</v>
      </c>
      <c r="D6" s="25">
        <v>1206</v>
      </c>
      <c r="E6" s="26">
        <f>IF(D6&gt;0,D6/F6,"0,0%")</f>
        <v>0.48766680145572178</v>
      </c>
      <c r="F6" s="18">
        <f>SUM(B6+D6)</f>
        <v>2473</v>
      </c>
      <c r="G6" s="23">
        <v>4</v>
      </c>
      <c r="H6" s="25">
        <v>267</v>
      </c>
      <c r="I6" s="25">
        <v>697</v>
      </c>
      <c r="J6" s="25">
        <v>746</v>
      </c>
      <c r="K6" s="25">
        <v>490</v>
      </c>
      <c r="L6" s="25">
        <v>227</v>
      </c>
      <c r="M6" s="25">
        <v>41</v>
      </c>
      <c r="N6" s="25">
        <v>1</v>
      </c>
      <c r="O6" s="25">
        <v>0</v>
      </c>
      <c r="P6" s="27">
        <v>0</v>
      </c>
      <c r="Q6" s="20">
        <f>SUM(G6:P6)</f>
        <v>2473</v>
      </c>
      <c r="R6" s="23">
        <v>2038</v>
      </c>
      <c r="S6" s="24">
        <f>IF(R6&gt;0,R6/V6,"0,0%")</f>
        <v>0.82410028305701577</v>
      </c>
      <c r="T6" s="25">
        <v>435</v>
      </c>
      <c r="U6" s="26">
        <f>IF(T6&gt;0,T6/V6,"0,0%")</f>
        <v>0.17589971694298423</v>
      </c>
      <c r="V6" s="20">
        <f>SUM(R6+T6)</f>
        <v>2473</v>
      </c>
      <c r="W6" s="23">
        <v>1636</v>
      </c>
      <c r="X6" s="24">
        <f ca="1">IF(W6&gt;0,W6/$AF6,"0,0%")</f>
        <v>0.66154468257177512</v>
      </c>
      <c r="Y6" s="25">
        <v>432</v>
      </c>
      <c r="Z6" s="24">
        <f ca="1">IF(Y6&gt;0,Y6/$AF6,"0,0%")</f>
        <v>0.1746866154468257</v>
      </c>
      <c r="AA6" s="25">
        <v>27</v>
      </c>
      <c r="AB6" s="24">
        <f ca="1">IF(AA6&gt;0,AA6/$AF6,"0,0%")</f>
        <v>1.0917913465426607E-2</v>
      </c>
      <c r="AC6" s="25">
        <v>0</v>
      </c>
      <c r="AD6" s="24" t="str">
        <f>IF(AC6&gt;0,AC6/$AF6,"0,0%")</f>
        <v>0,0%</v>
      </c>
      <c r="AE6" s="25">
        <v>378</v>
      </c>
      <c r="AF6" s="24">
        <f ca="1">IF(AE6&gt;0,AE6/$AF6,"0,0%")</f>
        <v>0.1528507885159725</v>
      </c>
      <c r="AG6" s="28">
        <v>0</v>
      </c>
      <c r="AH6" s="26" t="str">
        <f>IF(AG6&gt;0,AG6/$AF6,"0,0%")</f>
        <v>0,0%</v>
      </c>
      <c r="AI6" s="22">
        <f>SUM(W6+Y6+AA6+AC6+AE6+AG6)</f>
        <v>2473</v>
      </c>
    </row>
    <row r="7" spans="1:35" ht="15.75" thickBot="1" x14ac:dyDescent="0.3">
      <c r="A7" s="13">
        <v>2021</v>
      </c>
      <c r="B7" s="23">
        <v>1122</v>
      </c>
      <c r="C7" s="24">
        <f>IF(B7&gt;0,B7/F7,"0,0%")</f>
        <v>0.50953678474114439</v>
      </c>
      <c r="D7" s="25">
        <v>1080</v>
      </c>
      <c r="E7" s="26">
        <f>IF(D7&gt;0,D7/F7,"0,0%")</f>
        <v>0.49046321525885561</v>
      </c>
      <c r="F7" s="18">
        <f>SUM(B7+D7)</f>
        <v>2202</v>
      </c>
      <c r="G7" s="23">
        <v>10</v>
      </c>
      <c r="H7" s="25">
        <v>230</v>
      </c>
      <c r="I7" s="25">
        <v>612</v>
      </c>
      <c r="J7" s="25">
        <v>616</v>
      </c>
      <c r="K7" s="25">
        <v>439</v>
      </c>
      <c r="L7" s="25">
        <v>245</v>
      </c>
      <c r="M7" s="25">
        <v>48</v>
      </c>
      <c r="N7" s="25">
        <v>2</v>
      </c>
      <c r="O7" s="25">
        <v>0</v>
      </c>
      <c r="P7" s="27">
        <v>0</v>
      </c>
      <c r="Q7" s="20">
        <f>SUM(G7:P7)</f>
        <v>2202</v>
      </c>
      <c r="R7" s="23">
        <v>1813</v>
      </c>
      <c r="S7" s="24">
        <f>IF(R7&gt;0,R7/V7,"0,0%")</f>
        <v>0.82334241598546776</v>
      </c>
      <c r="T7" s="25">
        <v>389</v>
      </c>
      <c r="U7" s="26">
        <f>IF(T7&gt;0,T7/V7,"0,0%")</f>
        <v>0.17665758401453224</v>
      </c>
      <c r="V7" s="20">
        <f>SUM(R7+T7)</f>
        <v>2202</v>
      </c>
      <c r="W7" s="23">
        <v>1490</v>
      </c>
      <c r="X7" s="24">
        <f ca="1">IF(W7&gt;0,W7/$AF7,"0,0%")</f>
        <v>0.67665758401453224</v>
      </c>
      <c r="Y7" s="25">
        <v>385</v>
      </c>
      <c r="Z7" s="24">
        <f ca="1">IF(Y7&gt;0,Y7/$AF7,"0,0%")</f>
        <v>0.17484105358764759</v>
      </c>
      <c r="AA7" s="25">
        <v>16</v>
      </c>
      <c r="AB7" s="24">
        <f ca="1">IF(AA7&gt;0,AA7/$AF7,"0,0%")</f>
        <v>7.266121707538601E-3</v>
      </c>
      <c r="AC7" s="25">
        <v>0</v>
      </c>
      <c r="AD7" s="24" t="str">
        <f>IF(AC7&gt;0,AC7/$AF7,"0,0%")</f>
        <v>0,0%</v>
      </c>
      <c r="AE7" s="25">
        <v>311</v>
      </c>
      <c r="AF7" s="24">
        <f ca="1">IF(AE7&gt;0,AE7/$AF7,"0,0%")</f>
        <v>0.14123524069028157</v>
      </c>
      <c r="AG7" s="28">
        <v>0</v>
      </c>
      <c r="AH7" s="26" t="str">
        <f>IF(AG7&gt;0,AG7/$AF7,"0,0%")</f>
        <v>0,0%</v>
      </c>
      <c r="AI7" s="29">
        <f>SUM(W7+Y7+AA7+AC7+AE7+AG7)</f>
        <v>2202</v>
      </c>
    </row>
    <row r="8" spans="1:35" ht="15.75" thickBot="1" x14ac:dyDescent="0.3">
      <c r="A8" s="13">
        <v>2022</v>
      </c>
      <c r="B8" s="23">
        <v>1082</v>
      </c>
      <c r="C8" s="24">
        <v>0.48848758465011288</v>
      </c>
      <c r="D8" s="25">
        <v>1133</v>
      </c>
      <c r="E8" s="26">
        <v>0.51151241534988712</v>
      </c>
      <c r="F8" s="18">
        <v>2215</v>
      </c>
      <c r="G8" s="23">
        <v>5</v>
      </c>
      <c r="H8" s="25">
        <v>206</v>
      </c>
      <c r="I8" s="25">
        <v>594</v>
      </c>
      <c r="J8" s="25">
        <v>623</v>
      </c>
      <c r="K8" s="25">
        <v>516</v>
      </c>
      <c r="L8" s="25">
        <v>228</v>
      </c>
      <c r="M8" s="25">
        <v>42</v>
      </c>
      <c r="N8" s="25">
        <v>1</v>
      </c>
      <c r="O8" s="25">
        <v>0</v>
      </c>
      <c r="P8" s="27">
        <v>0</v>
      </c>
      <c r="Q8" s="20">
        <v>2215</v>
      </c>
      <c r="R8" s="23">
        <v>1844</v>
      </c>
      <c r="S8" s="24">
        <v>0.83250564334085775</v>
      </c>
      <c r="T8" s="25">
        <v>371</v>
      </c>
      <c r="U8" s="26">
        <v>0.16749435665914222</v>
      </c>
      <c r="V8" s="20">
        <v>2215</v>
      </c>
      <c r="W8" s="23">
        <v>1547</v>
      </c>
      <c r="X8" s="24">
        <v>0.69841986455981941</v>
      </c>
      <c r="Y8" s="25">
        <v>467</v>
      </c>
      <c r="Z8" s="24">
        <v>0.21083521444695261</v>
      </c>
      <c r="AA8" s="25">
        <v>15</v>
      </c>
      <c r="AB8" s="24">
        <v>6.7720090293453723E-3</v>
      </c>
      <c r="AC8" s="25">
        <v>0</v>
      </c>
      <c r="AD8" s="24" t="s">
        <v>27</v>
      </c>
      <c r="AE8" s="25">
        <v>186</v>
      </c>
      <c r="AF8" s="24">
        <v>8.3972911963882624E-2</v>
      </c>
      <c r="AG8" s="28">
        <v>0</v>
      </c>
      <c r="AH8" s="26" t="s">
        <v>27</v>
      </c>
      <c r="AI8" s="29">
        <v>2215</v>
      </c>
    </row>
    <row r="9" spans="1:35" ht="15.75" thickBot="1" x14ac:dyDescent="0.3">
      <c r="A9" s="30">
        <v>2023</v>
      </c>
      <c r="B9" s="7">
        <v>980</v>
      </c>
      <c r="C9" s="31">
        <f>IF(B9&gt;0,B9/F9,"0,0%")</f>
        <v>0.48538880633977216</v>
      </c>
      <c r="D9" s="8">
        <v>1039</v>
      </c>
      <c r="E9" s="32">
        <f>IF(D9&gt;0,D9/F9,"0,0%")</f>
        <v>0.51461119366022778</v>
      </c>
      <c r="F9" s="33">
        <f>SUM(B9+D9)</f>
        <v>2019</v>
      </c>
      <c r="G9" s="34">
        <v>6</v>
      </c>
      <c r="H9" s="35">
        <v>166</v>
      </c>
      <c r="I9" s="35">
        <v>519</v>
      </c>
      <c r="J9" s="35">
        <v>596</v>
      </c>
      <c r="K9" s="35">
        <v>464</v>
      </c>
      <c r="L9" s="35">
        <v>218</v>
      </c>
      <c r="M9" s="35">
        <v>48</v>
      </c>
      <c r="N9" s="35">
        <v>2</v>
      </c>
      <c r="O9" s="35">
        <v>0</v>
      </c>
      <c r="P9" s="36">
        <v>0</v>
      </c>
      <c r="Q9" s="37">
        <f>SUM(G9:P9)</f>
        <v>2019</v>
      </c>
      <c r="R9" s="34">
        <v>1707</v>
      </c>
      <c r="S9" s="38">
        <f>IF(R9&gt;0,R9/V9,"0,0%")</f>
        <v>0.84546805349182763</v>
      </c>
      <c r="T9" s="35">
        <v>312</v>
      </c>
      <c r="U9" s="39">
        <f>IF(T9&gt;0,T9/V9,"0,0%")</f>
        <v>0.15453194650817237</v>
      </c>
      <c r="V9" s="37">
        <f>SUM(R9+T9)</f>
        <v>2019</v>
      </c>
      <c r="W9" s="34">
        <v>1442</v>
      </c>
      <c r="X9" s="38">
        <f ca="1">IF(W9&gt;0,W9/$AF9,"0,0%")</f>
        <v>0.71421495789995049</v>
      </c>
      <c r="Y9" s="35">
        <v>462</v>
      </c>
      <c r="Z9" s="38">
        <f ca="1">IF(Y9&gt;0,Y9/$AF9,"0,0%")</f>
        <v>0.2288261515601783</v>
      </c>
      <c r="AA9" s="35">
        <v>18</v>
      </c>
      <c r="AB9" s="38">
        <f ca="1">IF(AA9&gt;0,AA9/$AF9,"0,0%")</f>
        <v>8.9153046062407128E-3</v>
      </c>
      <c r="AC9" s="35">
        <v>0</v>
      </c>
      <c r="AD9" s="38" t="str">
        <f>IF(AC9&gt;0,AC9/$AF9,"0,0%")</f>
        <v>0,0%</v>
      </c>
      <c r="AE9" s="35">
        <v>97</v>
      </c>
      <c r="AF9" s="38">
        <f ca="1">IF(AE9&gt;0,AE9/$AF9,"0,0%")</f>
        <v>4.8043585933630513E-2</v>
      </c>
      <c r="AG9" s="40">
        <v>0</v>
      </c>
      <c r="AH9" s="39" t="str">
        <f>IF(AG9&gt;0,AG9/$AF9,"0,0%")</f>
        <v>0,0%</v>
      </c>
      <c r="AI9" s="29">
        <f>SUM(W9+Y9+AA9+AC9+AE9+AG9)</f>
        <v>2019</v>
      </c>
    </row>
    <row r="10" spans="1:35" ht="15.75" thickBot="1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</row>
    <row r="11" spans="1:35" ht="15.75" thickBot="1" x14ac:dyDescent="0.3">
      <c r="A11" s="49" t="s">
        <v>28</v>
      </c>
      <c r="B11" s="50"/>
      <c r="C11" s="50"/>
      <c r="D11" s="50"/>
      <c r="E11" s="50"/>
      <c r="F11" s="50"/>
      <c r="G11" s="50"/>
      <c r="H11" s="51"/>
      <c r="I11" s="52" t="s">
        <v>29</v>
      </c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3"/>
      <c r="AH11" s="9"/>
      <c r="AI11" s="9"/>
    </row>
    <row r="12" spans="1:35" ht="73.5" customHeight="1" thickBot="1" x14ac:dyDescent="0.3">
      <c r="A12" s="54" t="s">
        <v>4</v>
      </c>
      <c r="B12" s="56" t="s">
        <v>30</v>
      </c>
      <c r="C12" s="57"/>
      <c r="D12" s="57" t="s">
        <v>31</v>
      </c>
      <c r="E12" s="57"/>
      <c r="F12" s="57" t="s">
        <v>17</v>
      </c>
      <c r="G12" s="58"/>
      <c r="H12" s="59" t="s">
        <v>7</v>
      </c>
      <c r="I12" s="61" t="s">
        <v>32</v>
      </c>
      <c r="J12" s="45"/>
      <c r="K12" s="45" t="s">
        <v>33</v>
      </c>
      <c r="L12" s="45"/>
      <c r="M12" s="45" t="s">
        <v>34</v>
      </c>
      <c r="N12" s="45"/>
      <c r="O12" s="45" t="s">
        <v>35</v>
      </c>
      <c r="P12" s="45"/>
      <c r="Q12" s="45" t="s">
        <v>36</v>
      </c>
      <c r="R12" s="45"/>
      <c r="S12" s="45" t="s">
        <v>37</v>
      </c>
      <c r="T12" s="45"/>
      <c r="U12" s="45" t="s">
        <v>38</v>
      </c>
      <c r="V12" s="45"/>
      <c r="W12" s="45" t="s">
        <v>39</v>
      </c>
      <c r="X12" s="45"/>
      <c r="Y12" s="45" t="s">
        <v>40</v>
      </c>
      <c r="Z12" s="45"/>
      <c r="AA12" s="45" t="s">
        <v>41</v>
      </c>
      <c r="AB12" s="45"/>
      <c r="AC12" s="45" t="s">
        <v>42</v>
      </c>
      <c r="AD12" s="45"/>
      <c r="AE12" s="45" t="s">
        <v>17</v>
      </c>
      <c r="AF12" s="46"/>
      <c r="AG12" s="47" t="s">
        <v>7</v>
      </c>
      <c r="AH12" s="9"/>
      <c r="AI12" s="9"/>
    </row>
    <row r="13" spans="1:35" ht="15.75" thickBot="1" x14ac:dyDescent="0.3">
      <c r="A13" s="55"/>
      <c r="B13" s="10" t="s">
        <v>25</v>
      </c>
      <c r="C13" s="4" t="s">
        <v>26</v>
      </c>
      <c r="D13" s="4" t="s">
        <v>25</v>
      </c>
      <c r="E13" s="4" t="s">
        <v>26</v>
      </c>
      <c r="F13" s="4" t="s">
        <v>25</v>
      </c>
      <c r="G13" s="4" t="s">
        <v>26</v>
      </c>
      <c r="H13" s="60"/>
      <c r="I13" s="10" t="s">
        <v>25</v>
      </c>
      <c r="J13" s="4" t="s">
        <v>26</v>
      </c>
      <c r="K13" s="4" t="s">
        <v>25</v>
      </c>
      <c r="L13" s="4" t="s">
        <v>26</v>
      </c>
      <c r="M13" s="4" t="s">
        <v>25</v>
      </c>
      <c r="N13" s="4" t="s">
        <v>26</v>
      </c>
      <c r="O13" s="4" t="s">
        <v>25</v>
      </c>
      <c r="P13" s="4" t="s">
        <v>26</v>
      </c>
      <c r="Q13" s="4" t="s">
        <v>25</v>
      </c>
      <c r="R13" s="4" t="s">
        <v>26</v>
      </c>
      <c r="S13" s="4" t="s">
        <v>25</v>
      </c>
      <c r="T13" s="4" t="s">
        <v>26</v>
      </c>
      <c r="U13" s="4" t="s">
        <v>25</v>
      </c>
      <c r="V13" s="4" t="s">
        <v>26</v>
      </c>
      <c r="W13" s="4" t="s">
        <v>25</v>
      </c>
      <c r="X13" s="4" t="s">
        <v>26</v>
      </c>
      <c r="Y13" s="4" t="s">
        <v>25</v>
      </c>
      <c r="Z13" s="4" t="s">
        <v>26</v>
      </c>
      <c r="AA13" s="4" t="s">
        <v>25</v>
      </c>
      <c r="AB13" s="4" t="s">
        <v>26</v>
      </c>
      <c r="AC13" s="4" t="s">
        <v>25</v>
      </c>
      <c r="AD13" s="4" t="s">
        <v>26</v>
      </c>
      <c r="AE13" s="4" t="s">
        <v>25</v>
      </c>
      <c r="AF13" s="4" t="s">
        <v>26</v>
      </c>
      <c r="AG13" s="48"/>
      <c r="AH13" s="9"/>
      <c r="AI13" s="9"/>
    </row>
    <row r="14" spans="1:35" x14ac:dyDescent="0.25">
      <c r="A14" s="2">
        <v>2019</v>
      </c>
      <c r="B14" s="41">
        <v>238</v>
      </c>
      <c r="C14" s="15">
        <f ca="1">IF(B14&gt;0,B14/$E14,"0,0%")</f>
        <v>9.7222222222222224E-2</v>
      </c>
      <c r="D14" s="16">
        <v>2210</v>
      </c>
      <c r="E14" s="15">
        <f ca="1">IF(D14&gt;0,D14/$E14,"0,0%")</f>
        <v>0.90277777777777779</v>
      </c>
      <c r="F14" s="16">
        <v>0</v>
      </c>
      <c r="G14" s="15" t="str">
        <f>IF(F14&gt;0,F14/$E14,"0,0%")</f>
        <v>0,0%</v>
      </c>
      <c r="H14" s="42">
        <f t="shared" ref="H14:H18" si="0">SUM(B14+D14+F14)</f>
        <v>2448</v>
      </c>
      <c r="I14" s="41">
        <v>0</v>
      </c>
      <c r="J14" s="15" t="str">
        <f>IF(I14&gt;0,I14/$AD14,"0,0%")</f>
        <v>0,0%</v>
      </c>
      <c r="K14" s="16">
        <v>119</v>
      </c>
      <c r="L14" s="15">
        <f ca="1">IF(K14&gt;0,K14/$AD14,"0,0%")</f>
        <v>4.8611111111111112E-2</v>
      </c>
      <c r="M14" s="16">
        <v>331</v>
      </c>
      <c r="N14" s="15">
        <f ca="1">IF(M14&gt;0,M14/$AD14,"0,0%")</f>
        <v>0.13521241830065359</v>
      </c>
      <c r="O14" s="16">
        <v>921</v>
      </c>
      <c r="P14" s="15">
        <f ca="1">IF(O14&gt;0,O14/$AD14,"0,0%")</f>
        <v>0.37622549019607843</v>
      </c>
      <c r="Q14" s="16">
        <v>100</v>
      </c>
      <c r="R14" s="15">
        <f ca="1">IF(Q14&gt;0,Q14/$AD14,"0,0%")</f>
        <v>4.084967320261438E-2</v>
      </c>
      <c r="S14" s="16">
        <v>0</v>
      </c>
      <c r="T14" s="15" t="str">
        <f>IF(S14&gt;0,S14/$AD14,"0,0%")</f>
        <v>0,0%</v>
      </c>
      <c r="U14" s="16">
        <v>418</v>
      </c>
      <c r="V14" s="15">
        <f ca="1">IF(U14&gt;0,U14/$AD14,"0,0%")</f>
        <v>0.17075163398692811</v>
      </c>
      <c r="W14" s="16">
        <v>163</v>
      </c>
      <c r="X14" s="15">
        <f ca="1">IF(W14&gt;0,W14/$AD14,"0,0%")</f>
        <v>6.6584967320261437E-2</v>
      </c>
      <c r="Y14" s="16">
        <v>352</v>
      </c>
      <c r="Z14" s="15">
        <f ca="1">IF(Y14&gt;0,Y14/$AD14,"0,0%")</f>
        <v>0.1437908496732026</v>
      </c>
      <c r="AA14" s="16">
        <v>38</v>
      </c>
      <c r="AB14" s="15">
        <f ca="1">IF(AA14&gt;0,AA14/$AD14,"0,0%")</f>
        <v>1.5522875816993464E-2</v>
      </c>
      <c r="AC14" s="16">
        <v>2</v>
      </c>
      <c r="AD14" s="15">
        <f ca="1">IF(AC14&gt;0,AC14/$AD14,"0,0%")</f>
        <v>8.1699346405228761E-4</v>
      </c>
      <c r="AE14" s="16">
        <v>4</v>
      </c>
      <c r="AF14" s="17">
        <f ca="1">IF(AE14&gt;0,AE14/$AD14,"0,0%")</f>
        <v>1.6339869281045752E-3</v>
      </c>
      <c r="AG14" s="42">
        <f t="shared" ref="AG14:AG18" si="1">SUM(I14+K14+M14+O14+Q14+S14+U14+W14+Y14+AA14+AC14+AE14)</f>
        <v>2448</v>
      </c>
      <c r="AH14" s="9"/>
      <c r="AI14" s="9"/>
    </row>
    <row r="15" spans="1:35" x14ac:dyDescent="0.25">
      <c r="A15" s="11">
        <v>2020</v>
      </c>
      <c r="B15" s="43">
        <v>203</v>
      </c>
      <c r="C15" s="24">
        <f t="shared" ref="C15:E17" ca="1" si="2">IF(B15&gt;0,B15/$E15,"0,0%")</f>
        <v>8.2086534573392642E-2</v>
      </c>
      <c r="D15" s="25">
        <v>2270</v>
      </c>
      <c r="E15" s="24">
        <f t="shared" ca="1" si="2"/>
        <v>0.91791346542660734</v>
      </c>
      <c r="F15" s="25">
        <v>0</v>
      </c>
      <c r="G15" s="24" t="str">
        <f>IF(F15&gt;0,F15/$E15,"0,0%")</f>
        <v>0,0%</v>
      </c>
      <c r="H15" s="22">
        <f t="shared" si="0"/>
        <v>2473</v>
      </c>
      <c r="I15" s="43">
        <v>1</v>
      </c>
      <c r="J15" s="24">
        <f ca="1">IF(I15&gt;0,I15/$AD15,"0,0%")</f>
        <v>4.0436716538617062E-4</v>
      </c>
      <c r="K15" s="25">
        <v>121</v>
      </c>
      <c r="L15" s="24">
        <f ca="1">IF(K15&gt;0,K15/$AD15,"0,0%")</f>
        <v>4.8928427011726651E-2</v>
      </c>
      <c r="M15" s="25">
        <v>312</v>
      </c>
      <c r="N15" s="24">
        <f ca="1">IF(M15&gt;0,M15/$AD15,"0,0%")</f>
        <v>0.12616255560048525</v>
      </c>
      <c r="O15" s="25">
        <v>951</v>
      </c>
      <c r="P15" s="24">
        <f ca="1">IF(O15&gt;0,O15/$AD15,"0,0%")</f>
        <v>0.38455317428224828</v>
      </c>
      <c r="Q15" s="25">
        <v>122</v>
      </c>
      <c r="R15" s="24">
        <f ca="1">IF(Q15&gt;0,Q15/$AD15,"0,0%")</f>
        <v>4.9332794177112817E-2</v>
      </c>
      <c r="S15" s="25">
        <v>0</v>
      </c>
      <c r="T15" s="24" t="str">
        <f>IF(S15&gt;0,S15/$AD15,"0,0%")</f>
        <v>0,0%</v>
      </c>
      <c r="U15" s="25">
        <v>402</v>
      </c>
      <c r="V15" s="24">
        <f ca="1">IF(U15&gt;0,U15/$AD15,"0,0%")</f>
        <v>0.16255560048524059</v>
      </c>
      <c r="W15" s="25">
        <v>160</v>
      </c>
      <c r="X15" s="24">
        <f ca="1">IF(W15&gt;0,W15/$AD15,"0,0%")</f>
        <v>6.4698746461787304E-2</v>
      </c>
      <c r="Y15" s="25">
        <v>365</v>
      </c>
      <c r="Z15" s="24">
        <f ca="1">IF(Y15&gt;0,Y15/$AD15,"0,0%")</f>
        <v>0.14759401536595229</v>
      </c>
      <c r="AA15" s="25">
        <v>24</v>
      </c>
      <c r="AB15" s="24">
        <f ca="1">IF(AA15&gt;0,AA15/$AD15,"0,0%")</f>
        <v>9.7048119692680953E-3</v>
      </c>
      <c r="AC15" s="25">
        <v>3</v>
      </c>
      <c r="AD15" s="24">
        <f ca="1">IF(AC15&gt;0,AC15/$AD15,"0,0%")</f>
        <v>1.2131014961585119E-3</v>
      </c>
      <c r="AE15" s="25">
        <v>12</v>
      </c>
      <c r="AF15" s="26">
        <f ca="1">IF(AE15&gt;0,AE15/$AD15,"0,0%")</f>
        <v>4.8524059846340476E-3</v>
      </c>
      <c r="AG15" s="22">
        <f t="shared" si="1"/>
        <v>2473</v>
      </c>
      <c r="AH15" s="9"/>
      <c r="AI15" s="9"/>
    </row>
    <row r="16" spans="1:35" x14ac:dyDescent="0.25">
      <c r="A16" s="11">
        <v>2021</v>
      </c>
      <c r="B16" s="43">
        <v>240</v>
      </c>
      <c r="C16" s="24">
        <f t="shared" ca="1" si="2"/>
        <v>0.10899182561307902</v>
      </c>
      <c r="D16" s="25">
        <v>1962</v>
      </c>
      <c r="E16" s="24">
        <f t="shared" ca="1" si="2"/>
        <v>0.89100817438692093</v>
      </c>
      <c r="F16" s="25">
        <v>0</v>
      </c>
      <c r="G16" s="24" t="str">
        <f>IF(F16&gt;0,F16/$E16,"0,0%")</f>
        <v>0,0%</v>
      </c>
      <c r="H16" s="22">
        <f t="shared" si="0"/>
        <v>2202</v>
      </c>
      <c r="I16" s="43">
        <v>2</v>
      </c>
      <c r="J16" s="24">
        <f ca="1">IF(I16&gt;0,I16/$AD16,"0,0%")</f>
        <v>9.0826521344232513E-4</v>
      </c>
      <c r="K16" s="25">
        <v>118</v>
      </c>
      <c r="L16" s="24">
        <f ca="1">IF(K16&gt;0,K16/$AD16,"0,0%")</f>
        <v>5.3587647593097185E-2</v>
      </c>
      <c r="M16" s="25">
        <v>287</v>
      </c>
      <c r="N16" s="24">
        <f ca="1">IF(M16&gt;0,M16/$AD16,"0,0%")</f>
        <v>0.13033605812897367</v>
      </c>
      <c r="O16" s="25">
        <v>850</v>
      </c>
      <c r="P16" s="24">
        <f ca="1">IF(O16&gt;0,O16/$AD16,"0,0%")</f>
        <v>0.38601271571298817</v>
      </c>
      <c r="Q16" s="25">
        <v>72</v>
      </c>
      <c r="R16" s="24">
        <f ca="1">IF(Q16&gt;0,Q16/$AD16,"0,0%")</f>
        <v>3.2697547683923703E-2</v>
      </c>
      <c r="S16" s="25">
        <v>1</v>
      </c>
      <c r="T16" s="24">
        <f t="shared" ref="T16:V17" ca="1" si="3">IF(S16&gt;0,S16/$AD16,"0,0%")</f>
        <v>4.5413260672116256E-4</v>
      </c>
      <c r="U16" s="25">
        <v>353</v>
      </c>
      <c r="V16" s="24">
        <f t="shared" ca="1" si="3"/>
        <v>0.1603088101725704</v>
      </c>
      <c r="W16" s="25">
        <v>152</v>
      </c>
      <c r="X16" s="24">
        <f ca="1">IF(W16&gt;0,W16/$AD16,"0,0%")</f>
        <v>6.9028156221616718E-2</v>
      </c>
      <c r="Y16" s="25">
        <v>334</v>
      </c>
      <c r="Z16" s="24">
        <f ca="1">IF(Y16&gt;0,Y16/$AD16,"0,0%")</f>
        <v>0.15168029064486829</v>
      </c>
      <c r="AA16" s="25">
        <v>22</v>
      </c>
      <c r="AB16" s="24">
        <f ca="1">IF(AA16&gt;0,AA16/$AD16,"0,0%")</f>
        <v>9.9909173478655768E-3</v>
      </c>
      <c r="AC16" s="25">
        <v>2</v>
      </c>
      <c r="AD16" s="24">
        <f ca="1">IF(AC16&gt;0,AC16/$AD16,"0,0%")</f>
        <v>9.0826521344232513E-4</v>
      </c>
      <c r="AE16" s="25">
        <v>9</v>
      </c>
      <c r="AF16" s="24">
        <f ca="1">IF(AE16&gt;0,AE16/$AD16,"0,0%")</f>
        <v>4.0871934604904629E-3</v>
      </c>
      <c r="AG16" s="22">
        <f t="shared" si="1"/>
        <v>2202</v>
      </c>
      <c r="AH16" s="9"/>
      <c r="AI16" s="9"/>
    </row>
    <row r="17" spans="1:35" x14ac:dyDescent="0.25">
      <c r="A17" s="11">
        <v>2022</v>
      </c>
      <c r="B17" s="43">
        <v>245</v>
      </c>
      <c r="C17" s="24">
        <f t="shared" ca="1" si="2"/>
        <v>0.11060948081264109</v>
      </c>
      <c r="D17" s="25">
        <v>1970</v>
      </c>
      <c r="E17" s="24">
        <f t="shared" ca="1" si="2"/>
        <v>0.8893905191873589</v>
      </c>
      <c r="F17" s="25">
        <v>0</v>
      </c>
      <c r="G17" s="24" t="str">
        <f>IF(F17&gt;0,F17/$E17,"0,0%")</f>
        <v>0,0%</v>
      </c>
      <c r="H17" s="22">
        <f t="shared" si="0"/>
        <v>2215</v>
      </c>
      <c r="I17" s="43">
        <v>4</v>
      </c>
      <c r="J17" s="24">
        <f ca="1">IF(I17&gt;0,I17/$AD17,"0,0%")</f>
        <v>1.8058690744920992E-3</v>
      </c>
      <c r="K17" s="25">
        <v>78</v>
      </c>
      <c r="L17" s="24">
        <f ca="1">IF(K17&gt;0,K17/$AD17,"0,0%")</f>
        <v>3.5214446952595936E-2</v>
      </c>
      <c r="M17" s="25">
        <v>219</v>
      </c>
      <c r="N17" s="24">
        <f ca="1">IF(M17&gt;0,M17/$AD17,"0,0%")</f>
        <v>9.8871331828442433E-2</v>
      </c>
      <c r="O17" s="25">
        <v>796</v>
      </c>
      <c r="P17" s="24">
        <f ca="1">IF(O17&gt;0,O17/$AD17,"0,0%")</f>
        <v>0.35936794582392778</v>
      </c>
      <c r="Q17" s="25">
        <v>72</v>
      </c>
      <c r="R17" s="24">
        <f ca="1">IF(Q17&gt;0,Q17/$AD17,"0,0%")</f>
        <v>3.2505643340857787E-2</v>
      </c>
      <c r="S17" s="25">
        <v>0</v>
      </c>
      <c r="T17" s="24" t="str">
        <f t="shared" si="3"/>
        <v>0,0%</v>
      </c>
      <c r="U17" s="25">
        <v>400</v>
      </c>
      <c r="V17" s="24">
        <f t="shared" ca="1" si="3"/>
        <v>0.18058690744920994</v>
      </c>
      <c r="W17" s="25">
        <v>162</v>
      </c>
      <c r="X17" s="24">
        <f ca="1">IF(W17&gt;0,W17/$AD17,"0,0%")</f>
        <v>7.3137697516930028E-2</v>
      </c>
      <c r="Y17" s="25">
        <v>407</v>
      </c>
      <c r="Z17" s="24">
        <f ca="1">IF(Y17&gt;0,Y17/$AD17,"0,0%")</f>
        <v>0.1837471783295711</v>
      </c>
      <c r="AA17" s="25">
        <v>41</v>
      </c>
      <c r="AB17" s="24">
        <f ca="1">IF(AA17&gt;0,AA17/$AD17,"0,0%")</f>
        <v>1.8510158013544019E-2</v>
      </c>
      <c r="AC17" s="25">
        <v>7</v>
      </c>
      <c r="AD17" s="24">
        <f ca="1">IF(AC17&gt;0,AC17/$AD17,"0,0%")</f>
        <v>3.1602708803611739E-3</v>
      </c>
      <c r="AE17" s="25">
        <v>29</v>
      </c>
      <c r="AF17" s="24">
        <f ca="1">IF(AE17&gt;0,AE17/$AD17,"0,0%")</f>
        <v>1.3092550790067719E-2</v>
      </c>
      <c r="AG17" s="22">
        <f t="shared" si="1"/>
        <v>2215</v>
      </c>
      <c r="AH17" s="9"/>
      <c r="AI17" s="9"/>
    </row>
    <row r="18" spans="1:35" ht="15.75" thickBot="1" x14ac:dyDescent="0.3">
      <c r="A18" s="12">
        <v>2023</v>
      </c>
      <c r="B18" s="44">
        <v>224</v>
      </c>
      <c r="C18" s="38">
        <f ca="1">IF(B18&gt;0,B18/$E18,"0,0%")</f>
        <v>0.1109460128776622</v>
      </c>
      <c r="D18" s="35">
        <v>1795</v>
      </c>
      <c r="E18" s="38">
        <f ca="1">IF(D18&gt;0,D18/$E18,"0,0%")</f>
        <v>0.88905398712233774</v>
      </c>
      <c r="F18" s="35">
        <v>0</v>
      </c>
      <c r="G18" s="38" t="str">
        <f>IF(F18&gt;0,F18/$E18,"0,0%")</f>
        <v>0,0%</v>
      </c>
      <c r="H18" s="29">
        <f t="shared" si="0"/>
        <v>2019</v>
      </c>
      <c r="I18" s="44">
        <v>1</v>
      </c>
      <c r="J18" s="38">
        <v>0</v>
      </c>
      <c r="K18" s="35">
        <v>68</v>
      </c>
      <c r="L18" s="38">
        <v>3.4000000000000002E-2</v>
      </c>
      <c r="M18" s="35">
        <v>238</v>
      </c>
      <c r="N18" s="38">
        <v>0.11799999999999999</v>
      </c>
      <c r="O18" s="35">
        <v>692</v>
      </c>
      <c r="P18" s="38">
        <v>0.34300000000000003</v>
      </c>
      <c r="Q18" s="35">
        <v>30</v>
      </c>
      <c r="R18" s="38">
        <v>1.4999999999999999E-2</v>
      </c>
      <c r="S18" s="35">
        <v>0</v>
      </c>
      <c r="T18" s="38" t="str">
        <f>IF(S18&gt;0,S18/$AD18,"0,0%")</f>
        <v>0,0%</v>
      </c>
      <c r="U18" s="35">
        <v>356</v>
      </c>
      <c r="V18" s="38">
        <v>0.17599999999999999</v>
      </c>
      <c r="W18" s="35">
        <v>166</v>
      </c>
      <c r="X18" s="38">
        <v>8.2000000000000003E-2</v>
      </c>
      <c r="Y18" s="35">
        <v>404</v>
      </c>
      <c r="Z18" s="38">
        <v>0.2</v>
      </c>
      <c r="AA18" s="35">
        <v>27</v>
      </c>
      <c r="AB18" s="38">
        <v>1.2999999999999999E-2</v>
      </c>
      <c r="AC18" s="35"/>
      <c r="AD18" s="38" t="str">
        <f>IF(AC18&gt;0,AC18/$AD18,"0,0%")</f>
        <v>0,0%</v>
      </c>
      <c r="AE18" s="35">
        <v>37</v>
      </c>
      <c r="AF18" s="38">
        <v>1.7999999999999999E-2</v>
      </c>
      <c r="AG18" s="29">
        <f t="shared" si="1"/>
        <v>2019</v>
      </c>
      <c r="AH18" s="9"/>
      <c r="AI18" s="9"/>
    </row>
    <row r="20" spans="1:35" x14ac:dyDescent="0.25">
      <c r="A20" s="1" t="s">
        <v>43</v>
      </c>
    </row>
  </sheetData>
  <mergeCells count="49">
    <mergeCell ref="A2:F2"/>
    <mergeCell ref="G2:Q2"/>
    <mergeCell ref="R2:V2"/>
    <mergeCell ref="W2:AI2"/>
    <mergeCell ref="A3:A4"/>
    <mergeCell ref="B3:C3"/>
    <mergeCell ref="D3:E3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AC3:AD3"/>
    <mergeCell ref="AE3:AF3"/>
    <mergeCell ref="AG3:AH3"/>
    <mergeCell ref="AI3:AI4"/>
    <mergeCell ref="R3:S3"/>
    <mergeCell ref="T3:U3"/>
    <mergeCell ref="V3:V4"/>
    <mergeCell ref="W3:X3"/>
    <mergeCell ref="Y3:Z3"/>
    <mergeCell ref="S12:T12"/>
    <mergeCell ref="U12:V12"/>
    <mergeCell ref="W12:X12"/>
    <mergeCell ref="Y12:Z12"/>
    <mergeCell ref="AA3:AB3"/>
    <mergeCell ref="AA12:AB12"/>
    <mergeCell ref="AC12:AD12"/>
    <mergeCell ref="AE12:AF12"/>
    <mergeCell ref="AG12:AG13"/>
    <mergeCell ref="A11:H11"/>
    <mergeCell ref="I11:AG11"/>
    <mergeCell ref="A12:A13"/>
    <mergeCell ref="B12:C12"/>
    <mergeCell ref="D12:E12"/>
    <mergeCell ref="F12:G12"/>
    <mergeCell ref="H12:H13"/>
    <mergeCell ref="I12:J12"/>
    <mergeCell ref="K12:L12"/>
    <mergeCell ref="M12:N12"/>
    <mergeCell ref="O12:P12"/>
    <mergeCell ref="Q12:R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NACIMIENTOS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Yimer Eduardo Botero Bedoya</dc:creator>
  <cp:lastModifiedBy>Yimer Eduardo Botero Bedoya</cp:lastModifiedBy>
  <dcterms:created xsi:type="dcterms:W3CDTF">2024-09-25T13:03:08Z</dcterms:created>
  <dcterms:modified xsi:type="dcterms:W3CDTF">2024-09-25T14:02:28Z</dcterms:modified>
</cp:coreProperties>
</file>