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Escritorio\Observatorio\FV - EnvioPublicar2\"/>
    </mc:Choice>
  </mc:AlternateContent>
  <bookViews>
    <workbookView xWindow="0" yWindow="0" windowWidth="20490" windowHeight="7485"/>
  </bookViews>
  <sheets>
    <sheet name="Resumen " sheetId="3" r:id="rId1"/>
    <sheet name="Lista" sheetId="4" state="hidden" r:id="rId2"/>
  </sheets>
  <definedNames>
    <definedName name="_xlnm.Print_Area" localSheetId="0">'Resumen '!$A$1:$Z$37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" i="3" l="1"/>
  <c r="Z9" i="3" s="1"/>
  <c r="W9" i="3"/>
  <c r="X9" i="3" s="1"/>
  <c r="U9" i="3"/>
  <c r="V9" i="3" s="1"/>
  <c r="S9" i="3"/>
  <c r="T9" i="3" s="1"/>
  <c r="Q9" i="3"/>
  <c r="R9" i="3" s="1"/>
  <c r="O9" i="3"/>
  <c r="P9" i="3" s="1"/>
  <c r="M9" i="3"/>
  <c r="N9" i="3" s="1"/>
  <c r="K9" i="3"/>
  <c r="L9" i="3" s="1"/>
  <c r="I9" i="3"/>
  <c r="J9" i="3" s="1"/>
  <c r="H9" i="3"/>
  <c r="G9" i="3"/>
  <c r="E9" i="3"/>
  <c r="F9" i="3" s="1"/>
  <c r="C9" i="3"/>
  <c r="D9" i="3" s="1"/>
  <c r="R8" i="3"/>
  <c r="Z7" i="3"/>
  <c r="X7" i="3"/>
  <c r="V7" i="3"/>
  <c r="T7" i="3"/>
  <c r="R7" i="3"/>
  <c r="P7" i="3"/>
  <c r="N7" i="3"/>
  <c r="L7" i="3"/>
  <c r="J7" i="3"/>
  <c r="H7" i="3"/>
  <c r="F7" i="3"/>
  <c r="D7" i="3"/>
  <c r="Z6" i="3"/>
  <c r="X6" i="3"/>
  <c r="V6" i="3"/>
  <c r="T6" i="3"/>
  <c r="R6" i="3"/>
  <c r="P6" i="3"/>
  <c r="N6" i="3"/>
  <c r="L6" i="3"/>
  <c r="J6" i="3"/>
  <c r="H6" i="3"/>
  <c r="F6" i="3"/>
  <c r="D6" i="3"/>
  <c r="AB8" i="3" l="1"/>
  <c r="AB7" i="3"/>
  <c r="AB6" i="3"/>
  <c r="AC9" i="3" l="1"/>
</calcChain>
</file>

<file path=xl/sharedStrings.xml><?xml version="1.0" encoding="utf-8"?>
<sst xmlns="http://schemas.openxmlformats.org/spreadsheetml/2006/main" count="67" uniqueCount="35">
  <si>
    <t>Enero</t>
  </si>
  <si>
    <t>Febrero</t>
  </si>
  <si>
    <t>Marzo</t>
  </si>
  <si>
    <t>Total</t>
  </si>
  <si>
    <t>Abril</t>
  </si>
  <si>
    <t>Mayo</t>
  </si>
  <si>
    <t>Junio</t>
  </si>
  <si>
    <t>MC</t>
  </si>
  <si>
    <t>%</t>
  </si>
  <si>
    <t>Contratos 
/ Mes</t>
  </si>
  <si>
    <t>N°</t>
  </si>
  <si>
    <t>ENERO</t>
  </si>
  <si>
    <t>FEBRERO</t>
  </si>
  <si>
    <t>MARZO</t>
  </si>
  <si>
    <t>ABRIL</t>
  </si>
  <si>
    <t>MAYO</t>
  </si>
  <si>
    <t>JUNIO</t>
  </si>
  <si>
    <t>Promedio de la Población Atendida =</t>
  </si>
  <si>
    <t>JULIO</t>
  </si>
  <si>
    <t>Julio</t>
  </si>
  <si>
    <t>Agosto</t>
  </si>
  <si>
    <t>Septiembre</t>
  </si>
  <si>
    <t>Octubre</t>
  </si>
  <si>
    <t>Noviembre</t>
  </si>
  <si>
    <t>Diciembre</t>
  </si>
  <si>
    <t>AGOSTO</t>
  </si>
  <si>
    <t>SEPTIEMBRE</t>
  </si>
  <si>
    <t>OCTUBRE</t>
  </si>
  <si>
    <t>NOVIEMBRE</t>
  </si>
  <si>
    <t>DICIEMBRE</t>
  </si>
  <si>
    <t>Promedio de Usuarios atendidos por Mes</t>
  </si>
  <si>
    <t>-</t>
  </si>
  <si>
    <t>Comp A)</t>
  </si>
  <si>
    <t>Comp B)</t>
  </si>
  <si>
    <t>Seguimiento a los contrato de Prestación de Servicios de Salud a la Población Pobre No Asegurada (PPNA), suscritos con la ESE Hospital del Sur "Gabriel Jaramillo Piedrahita", Enero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</si>
</sst>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5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/>
    <xf numFmtId="9" fontId="0" fillId="2" borderId="0" xfId="1" applyFont="1" applyFill="1"/>
    <xf numFmtId="0" fontId="7" fillId="2" borderId="0" xfId="0" applyFont="1" applyFill="1" applyBorder="1"/>
    <xf numFmtId="0" fontId="4" fillId="2" borderId="0" xfId="0" applyFont="1" applyFill="1" applyBorder="1"/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164" fontId="2" fillId="8" borderId="4" xfId="1" applyNumberFormat="1" applyFont="1" applyFill="1" applyBorder="1" applyAlignment="1">
      <alignment horizontal="center" vertical="center"/>
    </xf>
    <xf numFmtId="9" fontId="2" fillId="8" borderId="4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5" fillId="8" borderId="1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99"/>
      <color rgb="FF00FFFF"/>
      <color rgb="FF0066FF"/>
      <color rgb="FF33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Representación</a:t>
            </a:r>
            <a:r>
              <a:rPr lang="es-ES" sz="1200" b="1" baseline="0"/>
              <a:t> Porcentual de la Población PPNA Atendida en los contratos (Servicios, PYP y Médico en Casa) con la ESE Hospital del Sur - Gabriel Jaramillo Piedrahita - Enero a Diciembre de 2021</a:t>
            </a:r>
            <a:endParaRPr lang="es-E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'!$B$6</c:f>
              <c:strCache>
                <c:ptCount val="1"/>
                <c:pt idx="0">
                  <c:v>Comp 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Lista!$A$1:$A$12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('Resumen '!$D$6,'Resumen '!$F$6,'Resumen '!$H$6,'Resumen '!$J$6,'Resumen '!$L$6,'Resumen '!$N$6,'Resumen '!$P$6,'Resumen '!$R$6,'Resumen '!$T$6,'Resumen '!$V$6,'Resumen '!$X$6,'Resumen '!$Z$6)</c:f>
              <c:numCache>
                <c:formatCode>0.0%</c:formatCode>
                <c:ptCount val="12"/>
                <c:pt idx="0">
                  <c:v>1.7495423581310208E-2</c:v>
                </c:pt>
                <c:pt idx="1">
                  <c:v>1.7817090507028906E-2</c:v>
                </c:pt>
                <c:pt idx="2">
                  <c:v>2.1463495483550178E-2</c:v>
                </c:pt>
                <c:pt idx="3">
                  <c:v>1.3611839825768451E-2</c:v>
                </c:pt>
                <c:pt idx="4">
                  <c:v>1.2726940972539002E-2</c:v>
                </c:pt>
                <c:pt idx="5">
                  <c:v>1.2635708420764528E-2</c:v>
                </c:pt>
                <c:pt idx="6">
                  <c:v>1.3595166163141994E-2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00-44B3-B369-9A3441CD69EF}"/>
            </c:ext>
          </c:extLst>
        </c:ser>
        <c:ser>
          <c:idx val="1"/>
          <c:order val="1"/>
          <c:tx>
            <c:strRef>
              <c:f>'Resumen '!$B$7</c:f>
              <c:strCache>
                <c:ptCount val="1"/>
                <c:pt idx="0">
                  <c:v>Comp 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Lista!$A$1:$A$12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('Resumen '!$D$7,'Resumen '!$F$7,'Resumen '!$H$7,'Resumen '!$J$7,'Resumen '!$L$7,'Resumen '!$N$7,'Resumen '!$P$7,'Resumen '!$R$7,'Resumen '!$T$7,'Resumen '!$V$7,'Resumen '!$X$7,'Resumen '!$Z$7)</c:f>
              <c:numCache>
                <c:formatCode>0.0%</c:formatCode>
                <c:ptCount val="12"/>
                <c:pt idx="0">
                  <c:v>7.3822885094379257E-3</c:v>
                </c:pt>
                <c:pt idx="1">
                  <c:v>7.0762912652029691E-3</c:v>
                </c:pt>
                <c:pt idx="2">
                  <c:v>8.8671583657909999E-3</c:v>
                </c:pt>
                <c:pt idx="3">
                  <c:v>8.1671038954610701E-3</c:v>
                </c:pt>
                <c:pt idx="4">
                  <c:v>8.9864063497856039E-3</c:v>
                </c:pt>
                <c:pt idx="5">
                  <c:v>1.1358452695921905E-2</c:v>
                </c:pt>
                <c:pt idx="6">
                  <c:v>9.952017060600676E-3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00-44B3-B369-9A3441CD69EF}"/>
            </c:ext>
          </c:extLst>
        </c:ser>
        <c:ser>
          <c:idx val="2"/>
          <c:order val="2"/>
          <c:tx>
            <c:strRef>
              <c:f>'Resumen '!$B$8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Lista!$A$1:$A$12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('Resumen '!$D$8,'Resumen '!$F$8,'Resumen '!$H$8,'Resumen '!$J$8,'Resumen '!$L$8,'Resumen '!$N$8,'Resumen '!$P$8,'Resumen '!$R$8,'Resumen '!$T$8,'Resumen '!$V$8,'Resumen '!$X$8,'Resumen '!$Z$8)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00-44B3-B369-9A3441CD6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037783504"/>
        <c:axId val="-1037782416"/>
      </c:lineChart>
      <c:catAx>
        <c:axId val="-103778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37782416"/>
        <c:crosses val="autoZero"/>
        <c:auto val="1"/>
        <c:lblAlgn val="ctr"/>
        <c:lblOffset val="100"/>
        <c:noMultiLvlLbl val="0"/>
      </c:catAx>
      <c:valAx>
        <c:axId val="-103778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377835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10</xdr:row>
      <xdr:rowOff>9526</xdr:rowOff>
    </xdr:from>
    <xdr:to>
      <xdr:col>26</xdr:col>
      <xdr:colOff>0</xdr:colOff>
      <xdr:row>37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38100</xdr:colOff>
      <xdr:row>0</xdr:row>
      <xdr:rowOff>85727</xdr:rowOff>
    </xdr:from>
    <xdr:to>
      <xdr:col>25</xdr:col>
      <xdr:colOff>485775</xdr:colOff>
      <xdr:row>1</xdr:row>
      <xdr:rowOff>152401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85727"/>
          <a:ext cx="819150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742315</xdr:colOff>
      <xdr:row>1</xdr:row>
      <xdr:rowOff>193040</xdr:rowOff>
    </xdr:to>
    <xdr:pic>
      <xdr:nvPicPr>
        <xdr:cNvPr id="5" name="Picture 80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0"/>
          <a:ext cx="799465" cy="764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I21"/>
  <sheetViews>
    <sheetView tabSelected="1" view="pageBreakPreview" zoomScaleNormal="80" zoomScaleSheetLayoutView="100" workbookViewId="0">
      <selection activeCell="C1" sqref="C1:X2"/>
    </sheetView>
  </sheetViews>
  <sheetFormatPr baseColWidth="10" defaultRowHeight="15" x14ac:dyDescent="0.25"/>
  <cols>
    <col min="1" max="1" width="2.7109375" style="2" customWidth="1"/>
    <col min="2" max="2" width="12.42578125" style="2" bestFit="1" customWidth="1"/>
    <col min="3" max="3" width="4.42578125" style="2" bestFit="1" customWidth="1"/>
    <col min="4" max="4" width="6.85546875" style="11" bestFit="1" customWidth="1"/>
    <col min="5" max="5" width="5.5703125" style="2" bestFit="1" customWidth="1"/>
    <col min="6" max="6" width="6.85546875" style="12" bestFit="1" customWidth="1"/>
    <col min="7" max="7" width="4.42578125" style="2" bestFit="1" customWidth="1"/>
    <col min="8" max="8" width="6.85546875" style="12" bestFit="1" customWidth="1"/>
    <col min="9" max="9" width="4.42578125" style="2" bestFit="1" customWidth="1"/>
    <col min="10" max="10" width="6.85546875" style="12" bestFit="1" customWidth="1"/>
    <col min="11" max="11" width="4.42578125" style="2" bestFit="1" customWidth="1"/>
    <col min="12" max="12" width="6.85546875" style="12" bestFit="1" customWidth="1"/>
    <col min="13" max="13" width="5.5703125" style="2" bestFit="1" customWidth="1"/>
    <col min="14" max="14" width="6.85546875" style="12" bestFit="1" customWidth="1"/>
    <col min="15" max="15" width="5.5703125" style="12" bestFit="1" customWidth="1"/>
    <col min="16" max="16" width="6.85546875" style="12" bestFit="1" customWidth="1"/>
    <col min="17" max="17" width="4.42578125" style="12" bestFit="1" customWidth="1"/>
    <col min="18" max="18" width="6.85546875" style="12" bestFit="1" customWidth="1"/>
    <col min="19" max="19" width="5.5703125" style="12" bestFit="1" customWidth="1"/>
    <col min="20" max="20" width="6.85546875" style="12" bestFit="1" customWidth="1"/>
    <col min="21" max="21" width="5.5703125" style="12" bestFit="1" customWidth="1"/>
    <col min="22" max="22" width="6.85546875" style="12" bestFit="1" customWidth="1"/>
    <col min="23" max="23" width="5.5703125" style="12" bestFit="1" customWidth="1"/>
    <col min="24" max="24" width="6.85546875" style="12" bestFit="1" customWidth="1"/>
    <col min="25" max="25" width="5.5703125" style="12" bestFit="1" customWidth="1"/>
    <col min="26" max="26" width="8.140625" style="12" customWidth="1"/>
    <col min="27" max="27" width="6.85546875" style="2" customWidth="1"/>
    <col min="28" max="28" width="39.42578125" style="2" customWidth="1"/>
    <col min="29" max="16384" width="11.42578125" style="2"/>
  </cols>
  <sheetData>
    <row r="1" spans="1:35" ht="45" customHeight="1" x14ac:dyDescent="0.25">
      <c r="A1" s="26"/>
      <c r="B1" s="27"/>
      <c r="C1" s="37" t="s">
        <v>34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0"/>
      <c r="Z1" s="31"/>
    </row>
    <row r="2" spans="1:35" ht="15.75" customHeight="1" thickBot="1" x14ac:dyDescent="0.3">
      <c r="A2" s="28"/>
      <c r="B2" s="2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Y2" s="32"/>
      <c r="Z2" s="33"/>
    </row>
    <row r="3" spans="1:35" ht="15.75" thickBot="1" x14ac:dyDescent="0.3"/>
    <row r="4" spans="1:35" ht="19.5" customHeight="1" thickBot="1" x14ac:dyDescent="0.3">
      <c r="B4"/>
      <c r="C4" s="34" t="s">
        <v>11</v>
      </c>
      <c r="D4" s="36"/>
      <c r="E4" s="34" t="s">
        <v>12</v>
      </c>
      <c r="F4" s="36"/>
      <c r="G4" s="34" t="s">
        <v>13</v>
      </c>
      <c r="H4" s="36"/>
      <c r="I4" s="34" t="s">
        <v>14</v>
      </c>
      <c r="J4" s="36"/>
      <c r="K4" s="34" t="s">
        <v>15</v>
      </c>
      <c r="L4" s="36"/>
      <c r="M4" s="34" t="s">
        <v>16</v>
      </c>
      <c r="N4" s="35"/>
      <c r="O4" s="34" t="s">
        <v>18</v>
      </c>
      <c r="P4" s="35"/>
      <c r="Q4" s="34" t="s">
        <v>25</v>
      </c>
      <c r="R4" s="35"/>
      <c r="S4" s="34" t="s">
        <v>26</v>
      </c>
      <c r="T4" s="35"/>
      <c r="U4" s="34" t="s">
        <v>27</v>
      </c>
      <c r="V4" s="35"/>
      <c r="W4" s="34" t="s">
        <v>28</v>
      </c>
      <c r="X4" s="35"/>
      <c r="Y4" s="34" t="s">
        <v>29</v>
      </c>
      <c r="Z4" s="35"/>
      <c r="AB4" s="3"/>
      <c r="AC4" s="3"/>
      <c r="AD4" s="3"/>
      <c r="AE4" s="3"/>
      <c r="AF4" s="3"/>
      <c r="AG4" s="3"/>
    </row>
    <row r="5" spans="1:35" s="6" customFormat="1" ht="38.25" thickBot="1" x14ac:dyDescent="0.3">
      <c r="B5" s="15" t="s">
        <v>9</v>
      </c>
      <c r="C5" s="16" t="s">
        <v>10</v>
      </c>
      <c r="D5" s="17" t="s">
        <v>8</v>
      </c>
      <c r="E5" s="16" t="s">
        <v>10</v>
      </c>
      <c r="F5" s="18" t="s">
        <v>8</v>
      </c>
      <c r="G5" s="16" t="s">
        <v>10</v>
      </c>
      <c r="H5" s="18" t="s">
        <v>8</v>
      </c>
      <c r="I5" s="16" t="s">
        <v>10</v>
      </c>
      <c r="J5" s="18" t="s">
        <v>8</v>
      </c>
      <c r="K5" s="16" t="s">
        <v>10</v>
      </c>
      <c r="L5" s="18" t="s">
        <v>8</v>
      </c>
      <c r="M5" s="16" t="s">
        <v>10</v>
      </c>
      <c r="N5" s="18" t="s">
        <v>8</v>
      </c>
      <c r="O5" s="16" t="s">
        <v>10</v>
      </c>
      <c r="P5" s="18" t="s">
        <v>8</v>
      </c>
      <c r="Q5" s="16" t="s">
        <v>10</v>
      </c>
      <c r="R5" s="18" t="s">
        <v>8</v>
      </c>
      <c r="S5" s="16" t="s">
        <v>10</v>
      </c>
      <c r="T5" s="18" t="s">
        <v>8</v>
      </c>
      <c r="U5" s="16" t="s">
        <v>10</v>
      </c>
      <c r="V5" s="18" t="s">
        <v>8</v>
      </c>
      <c r="W5" s="16" t="s">
        <v>10</v>
      </c>
      <c r="X5" s="18" t="s">
        <v>8</v>
      </c>
      <c r="Y5" s="16" t="s">
        <v>10</v>
      </c>
      <c r="Z5" s="18" t="s">
        <v>8</v>
      </c>
      <c r="AA5" s="2"/>
      <c r="AB5" s="4" t="s">
        <v>30</v>
      </c>
      <c r="AC5" s="5"/>
      <c r="AD5" s="3"/>
      <c r="AE5" s="3"/>
      <c r="AF5" s="3"/>
      <c r="AG5" s="3"/>
      <c r="AH5" s="2"/>
      <c r="AI5" s="2"/>
    </row>
    <row r="6" spans="1:35" ht="29.25" customHeight="1" thickBot="1" x14ac:dyDescent="0.3">
      <c r="B6" s="19" t="s">
        <v>32</v>
      </c>
      <c r="C6" s="20">
        <v>583</v>
      </c>
      <c r="D6" s="21">
        <f>+C6/33323</f>
        <v>1.7495423581310208E-2</v>
      </c>
      <c r="E6" s="20">
        <v>564</v>
      </c>
      <c r="F6" s="21">
        <f>+E6/31655</f>
        <v>1.7817090507028906E-2</v>
      </c>
      <c r="G6" s="20">
        <v>518</v>
      </c>
      <c r="H6" s="21">
        <f>+G6/24134</f>
        <v>2.1463495483550178E-2</v>
      </c>
      <c r="I6" s="20">
        <v>275</v>
      </c>
      <c r="J6" s="21">
        <f>+I6/20203</f>
        <v>1.3611839825768451E-2</v>
      </c>
      <c r="K6" s="20">
        <v>279</v>
      </c>
      <c r="L6" s="21">
        <f>+K6/21922</f>
        <v>1.2726940972539002E-2</v>
      </c>
      <c r="M6" s="20">
        <v>277</v>
      </c>
      <c r="N6" s="21">
        <f>+M6/21922</f>
        <v>1.2635708420764528E-2</v>
      </c>
      <c r="O6" s="20">
        <v>306</v>
      </c>
      <c r="P6" s="21">
        <f>+O6/22508</f>
        <v>1.3595166163141994E-2</v>
      </c>
      <c r="Q6" s="20"/>
      <c r="R6" s="21">
        <f>+Q6/26897</f>
        <v>0</v>
      </c>
      <c r="S6" s="20"/>
      <c r="T6" s="21">
        <f>+S6/26958</f>
        <v>0</v>
      </c>
      <c r="U6" s="20"/>
      <c r="V6" s="21">
        <f>+U6/26437</f>
        <v>0</v>
      </c>
      <c r="W6" s="20"/>
      <c r="X6" s="21">
        <f>+W6/22575</f>
        <v>0</v>
      </c>
      <c r="Y6" s="20"/>
      <c r="Z6" s="21">
        <f>+Y6/29165</f>
        <v>0</v>
      </c>
      <c r="AB6" s="7">
        <f>AVERAGE(C6,E6,G6,I6,K6,M6,O6,Q6,S6,U6,W6,Y6)</f>
        <v>400.28571428571428</v>
      </c>
      <c r="AC6" s="5"/>
      <c r="AD6" s="3"/>
      <c r="AE6" s="3"/>
      <c r="AF6" s="3"/>
      <c r="AG6" s="3"/>
    </row>
    <row r="7" spans="1:35" ht="29.25" customHeight="1" thickBot="1" x14ac:dyDescent="0.3">
      <c r="B7" s="19" t="s">
        <v>33</v>
      </c>
      <c r="C7" s="20">
        <v>246</v>
      </c>
      <c r="D7" s="21">
        <f>+C7/33323</f>
        <v>7.3822885094379257E-3</v>
      </c>
      <c r="E7" s="20">
        <v>224</v>
      </c>
      <c r="F7" s="21">
        <f>+E7/31655</f>
        <v>7.0762912652029691E-3</v>
      </c>
      <c r="G7" s="20">
        <v>214</v>
      </c>
      <c r="H7" s="21">
        <f>+G7/24134</f>
        <v>8.8671583657909999E-3</v>
      </c>
      <c r="I7" s="20">
        <v>165</v>
      </c>
      <c r="J7" s="21">
        <f>+I7/20203</f>
        <v>8.1671038954610701E-3</v>
      </c>
      <c r="K7" s="20">
        <v>197</v>
      </c>
      <c r="L7" s="21">
        <f>+K7/21922</f>
        <v>8.9864063497856039E-3</v>
      </c>
      <c r="M7" s="20">
        <v>249</v>
      </c>
      <c r="N7" s="21">
        <f>+M7/21922</f>
        <v>1.1358452695921905E-2</v>
      </c>
      <c r="O7" s="20">
        <v>224</v>
      </c>
      <c r="P7" s="21">
        <f>+O7/22508</f>
        <v>9.952017060600676E-3</v>
      </c>
      <c r="Q7" s="20"/>
      <c r="R7" s="21">
        <f>+Q7/26897</f>
        <v>0</v>
      </c>
      <c r="S7" s="20"/>
      <c r="T7" s="21">
        <f>+S7/26958</f>
        <v>0</v>
      </c>
      <c r="U7" s="20"/>
      <c r="V7" s="21">
        <f>+U7/26437</f>
        <v>0</v>
      </c>
      <c r="W7" s="20"/>
      <c r="X7" s="21">
        <f>+W7/22575</f>
        <v>0</v>
      </c>
      <c r="Y7" s="20"/>
      <c r="Z7" s="21">
        <f>+Y7/29165</f>
        <v>0</v>
      </c>
      <c r="AB7" s="7">
        <f>AVERAGE(C7,E7,G7,I7,K7,M7,O7,Q7,S7,U7,W7,Y7)</f>
        <v>217</v>
      </c>
      <c r="AC7" s="5"/>
      <c r="AD7" s="3"/>
      <c r="AE7" s="3"/>
      <c r="AF7" s="3"/>
      <c r="AG7" s="3"/>
    </row>
    <row r="8" spans="1:35" ht="29.25" customHeight="1" thickBot="1" x14ac:dyDescent="0.3">
      <c r="B8" s="22" t="s">
        <v>7</v>
      </c>
      <c r="C8" s="20" t="s">
        <v>31</v>
      </c>
      <c r="D8" s="21">
        <v>0</v>
      </c>
      <c r="E8" s="20" t="s">
        <v>31</v>
      </c>
      <c r="F8" s="21">
        <v>0</v>
      </c>
      <c r="G8" s="20" t="s">
        <v>31</v>
      </c>
      <c r="H8" s="21">
        <v>0</v>
      </c>
      <c r="I8" s="20" t="s">
        <v>31</v>
      </c>
      <c r="J8" s="21">
        <v>0</v>
      </c>
      <c r="K8" s="20" t="s">
        <v>31</v>
      </c>
      <c r="L8" s="21">
        <v>0</v>
      </c>
      <c r="M8" s="20" t="s">
        <v>31</v>
      </c>
      <c r="N8" s="21">
        <v>0</v>
      </c>
      <c r="O8" s="20" t="s">
        <v>31</v>
      </c>
      <c r="P8" s="21">
        <v>0</v>
      </c>
      <c r="Q8" s="20">
        <v>0</v>
      </c>
      <c r="R8" s="21">
        <f>+Q8/26897</f>
        <v>0</v>
      </c>
      <c r="S8" s="20" t="s">
        <v>31</v>
      </c>
      <c r="T8" s="21">
        <v>0</v>
      </c>
      <c r="U8" s="20" t="s">
        <v>31</v>
      </c>
      <c r="V8" s="21">
        <v>0</v>
      </c>
      <c r="W8" s="20" t="s">
        <v>31</v>
      </c>
      <c r="X8" s="21">
        <v>0</v>
      </c>
      <c r="Y8" s="20" t="s">
        <v>31</v>
      </c>
      <c r="Z8" s="21">
        <v>0</v>
      </c>
      <c r="AB8" s="7">
        <f>AVERAGE(C8,E8,G8,I8,K8,M8,O8,Q8,S8,U8,W8,Y8)</f>
        <v>0</v>
      </c>
      <c r="AC8" s="5"/>
      <c r="AD8" s="3"/>
      <c r="AE8" s="3"/>
      <c r="AF8" s="3"/>
      <c r="AG8" s="3"/>
    </row>
    <row r="9" spans="1:35" ht="30" customHeight="1" thickBot="1" x14ac:dyDescent="0.3">
      <c r="B9" s="23" t="s">
        <v>3</v>
      </c>
      <c r="C9" s="24">
        <f>SUM(C6:C8)</f>
        <v>829</v>
      </c>
      <c r="D9" s="25">
        <f>+C9/33323</f>
        <v>2.4877712090748131E-2</v>
      </c>
      <c r="E9" s="24">
        <f>SUM(E6:E8)</f>
        <v>788</v>
      </c>
      <c r="F9" s="25">
        <f>+E9/31655</f>
        <v>2.4893381772231875E-2</v>
      </c>
      <c r="G9" s="24">
        <f>SUM(G6:G8)</f>
        <v>732</v>
      </c>
      <c r="H9" s="25">
        <f>+G9/24134</f>
        <v>3.033065384934118E-2</v>
      </c>
      <c r="I9" s="24">
        <f>SUM(I6:I8)</f>
        <v>440</v>
      </c>
      <c r="J9" s="25">
        <f>+I9/20203</f>
        <v>2.1778943721229519E-2</v>
      </c>
      <c r="K9" s="24">
        <f>SUM(K6:K8)</f>
        <v>476</v>
      </c>
      <c r="L9" s="25">
        <f>+K9/21922</f>
        <v>2.1713347322324605E-2</v>
      </c>
      <c r="M9" s="24">
        <f t="shared" ref="M9" si="0">SUM(M6:M8)</f>
        <v>526</v>
      </c>
      <c r="N9" s="25">
        <f>+M9/21922</f>
        <v>2.3994161116686435E-2</v>
      </c>
      <c r="O9" s="24">
        <f>SUM(O6:O8)</f>
        <v>530</v>
      </c>
      <c r="P9" s="25">
        <f>+O9/22508</f>
        <v>2.354718322374267E-2</v>
      </c>
      <c r="Q9" s="24">
        <f>SUM(Q6:Q8)</f>
        <v>0</v>
      </c>
      <c r="R9" s="25">
        <f>+Q9/26897</f>
        <v>0</v>
      </c>
      <c r="S9" s="24">
        <f>SUM(S6:S8)</f>
        <v>0</v>
      </c>
      <c r="T9" s="25">
        <f>+S9/26958</f>
        <v>0</v>
      </c>
      <c r="U9" s="24">
        <f>SUM(U6:U8)</f>
        <v>0</v>
      </c>
      <c r="V9" s="25">
        <f>+U9/26437</f>
        <v>0</v>
      </c>
      <c r="W9" s="24">
        <f>SUM(W6:W8)</f>
        <v>0</v>
      </c>
      <c r="X9" s="25">
        <f>+W9/22575</f>
        <v>0</v>
      </c>
      <c r="Y9" s="24">
        <f>SUM(Y6:Y8)</f>
        <v>0</v>
      </c>
      <c r="Z9" s="25">
        <f>+Y9/29165</f>
        <v>0</v>
      </c>
      <c r="AB9" s="8" t="s">
        <v>17</v>
      </c>
      <c r="AC9" s="9">
        <f>AVERAGE(D9,F9,H9,J9,L9,N9,P9,R9,T9,V9,X9,Z9)</f>
        <v>1.4261281924692034E-2</v>
      </c>
      <c r="AD9" s="10"/>
      <c r="AE9" s="10"/>
      <c r="AF9" s="10"/>
      <c r="AG9" s="10"/>
      <c r="AH9" s="10"/>
    </row>
    <row r="10" spans="1:35" x14ac:dyDescent="0.25">
      <c r="AC10" s="13"/>
      <c r="AD10" s="14"/>
      <c r="AE10" s="14"/>
      <c r="AF10" s="14"/>
      <c r="AG10" s="14"/>
      <c r="AH10" s="14"/>
    </row>
    <row r="12" spans="1:35" x14ac:dyDescent="0.25">
      <c r="J12" s="2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5" x14ac:dyDescent="0.25">
      <c r="J13" s="2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35" x14ac:dyDescent="0.25">
      <c r="J14" s="2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35" x14ac:dyDescent="0.25">
      <c r="J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5" x14ac:dyDescent="0.25">
      <c r="J16" s="2"/>
      <c r="L16" s="2"/>
      <c r="Y16" s="2"/>
      <c r="Z16" s="2"/>
    </row>
    <row r="17" spans="10:26" x14ac:dyDescent="0.25">
      <c r="J17" s="2"/>
      <c r="L17" s="2"/>
      <c r="Y17" s="2"/>
      <c r="Z17" s="2"/>
    </row>
    <row r="18" spans="10:26" x14ac:dyDescent="0.25">
      <c r="J18" s="2"/>
      <c r="L18" s="2"/>
      <c r="Y18" s="2"/>
      <c r="Z18" s="2"/>
    </row>
    <row r="19" spans="10:26" x14ac:dyDescent="0.25">
      <c r="J19" s="2"/>
      <c r="L19" s="2"/>
      <c r="Y19" s="2"/>
      <c r="Z19" s="2"/>
    </row>
    <row r="20" spans="10:26" x14ac:dyDescent="0.25">
      <c r="J20" s="2"/>
      <c r="L20" s="2"/>
      <c r="Y20" s="2"/>
      <c r="Z20" s="2"/>
    </row>
    <row r="21" spans="10:26" x14ac:dyDescent="0.25">
      <c r="Y21" s="2"/>
      <c r="Z21" s="2"/>
    </row>
  </sheetData>
  <mergeCells count="15">
    <mergeCell ref="A1:B2"/>
    <mergeCell ref="Y1:Z2"/>
    <mergeCell ref="O4:P4"/>
    <mergeCell ref="M4:N4"/>
    <mergeCell ref="C4:D4"/>
    <mergeCell ref="E4:F4"/>
    <mergeCell ref="G4:H4"/>
    <mergeCell ref="I4:J4"/>
    <mergeCell ref="K4:L4"/>
    <mergeCell ref="Q4:R4"/>
    <mergeCell ref="S4:T4"/>
    <mergeCell ref="U4:V4"/>
    <mergeCell ref="W4:X4"/>
    <mergeCell ref="Y4:Z4"/>
    <mergeCell ref="C1:X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baseColWidth="10" defaultRowHeight="15" x14ac:dyDescent="0.25"/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4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19</v>
      </c>
    </row>
    <row r="8" spans="1:1" x14ac:dyDescent="0.25">
      <c r="A8" s="1" t="s">
        <v>20</v>
      </c>
    </row>
    <row r="9" spans="1:1" x14ac:dyDescent="0.25">
      <c r="A9" s="1" t="s">
        <v>21</v>
      </c>
    </row>
    <row r="10" spans="1:1" x14ac:dyDescent="0.25">
      <c r="A10" s="1" t="s">
        <v>22</v>
      </c>
    </row>
    <row r="11" spans="1:1" x14ac:dyDescent="0.25">
      <c r="A11" s="1" t="s">
        <v>23</v>
      </c>
    </row>
    <row r="12" spans="1:1" x14ac:dyDescent="0.25">
      <c r="A12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</vt:lpstr>
      <vt:lpstr>Lista</vt:lpstr>
      <vt:lpstr>'Resumen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Andrés García identificado</dc:creator>
  <cp:lastModifiedBy>Sergio Andrés Villa Garcia</cp:lastModifiedBy>
  <cp:lastPrinted>2021-05-19T22:38:01Z</cp:lastPrinted>
  <dcterms:created xsi:type="dcterms:W3CDTF">2017-05-05T19:35:56Z</dcterms:created>
  <dcterms:modified xsi:type="dcterms:W3CDTF">2021-09-23T15:48:39Z</dcterms:modified>
</cp:coreProperties>
</file>